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1suwanna\Financials\Financial Statements\2021\2Q2021_30Sep2020\"/>
    </mc:Choice>
  </mc:AlternateContent>
  <bookViews>
    <workbookView xWindow="-105" yWindow="-105" windowWidth="23250" windowHeight="12570" tabRatio="676"/>
  </bookViews>
  <sheets>
    <sheet name="BS" sheetId="2" r:id="rId1"/>
    <sheet name="PL" sheetId="30" r:id="rId2"/>
    <sheet name="งบเปลี่ยนแปลง-6" sheetId="23" r:id="rId3"/>
    <sheet name="งบเปลี่ยนแปลง-8" sheetId="24" r:id="rId4"/>
    <sheet name="CF-10" sheetId="29" r:id="rId5"/>
  </sheets>
  <definedNames>
    <definedName name="_xlnm.Print_Area" localSheetId="0">BS!$A$1:$J$67</definedName>
    <definedName name="_xlnm.Print_Area" localSheetId="4">'CF-10'!$A$1:$H$64</definedName>
    <definedName name="_xlnm.Print_Area" localSheetId="1">PL!$A$1:$J$122</definedName>
    <definedName name="_xlnm.Print_Area" localSheetId="2">'งบเปลี่ยนแปลง-6'!$A$1:$S$36</definedName>
    <definedName name="_xlnm.Print_Area" localSheetId="3">'งบเปลี่ยนแปลง-8'!$A$1:$N$37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6" i="24" l="1"/>
  <c r="L36" i="24"/>
  <c r="J36" i="24"/>
  <c r="Q35" i="23"/>
  <c r="O35" i="23"/>
  <c r="M35" i="23"/>
  <c r="K35" i="23"/>
  <c r="S34" i="23"/>
  <c r="Q34" i="23"/>
  <c r="D63" i="29" l="1"/>
  <c r="H34" i="29"/>
  <c r="D34" i="29"/>
  <c r="D61" i="29" l="1"/>
  <c r="G34" i="29"/>
  <c r="E34" i="29"/>
  <c r="F34" i="29"/>
  <c r="B34" i="29"/>
  <c r="F32" i="29" l="1"/>
  <c r="B16" i="29" l="1"/>
  <c r="D64" i="2"/>
  <c r="Q30" i="23" l="1"/>
  <c r="S30" i="23"/>
  <c r="Q31" i="23"/>
  <c r="S31" i="23"/>
  <c r="J58" i="30"/>
  <c r="D22" i="30" l="1"/>
  <c r="D16" i="30"/>
  <c r="F64" i="2"/>
  <c r="N31" i="24"/>
  <c r="I35" i="23"/>
  <c r="G35" i="23"/>
  <c r="E35" i="23"/>
  <c r="Q29" i="23"/>
  <c r="D58" i="30"/>
  <c r="F58" i="30"/>
  <c r="H58" i="30"/>
  <c r="D26" i="2" l="1"/>
  <c r="F23" i="29" l="1"/>
  <c r="H36" i="24" l="1"/>
  <c r="F36" i="24"/>
  <c r="D36" i="24"/>
  <c r="I36" i="23" l="1"/>
  <c r="H22" i="24"/>
  <c r="F22" i="24"/>
  <c r="D22" i="24"/>
  <c r="J21" i="24"/>
  <c r="J22" i="24" s="1"/>
  <c r="L21" i="24"/>
  <c r="L22" i="24" s="1"/>
  <c r="H21" i="24"/>
  <c r="F21" i="24"/>
  <c r="D21" i="24"/>
  <c r="O20" i="23"/>
  <c r="O21" i="23" s="1"/>
  <c r="M20" i="23"/>
  <c r="M21" i="23" s="1"/>
  <c r="K20" i="23"/>
  <c r="K21" i="23" s="1"/>
  <c r="I20" i="23"/>
  <c r="I21" i="23" s="1"/>
  <c r="G20" i="23"/>
  <c r="G21" i="23" s="1"/>
  <c r="E20" i="23"/>
  <c r="E21" i="23" s="1"/>
  <c r="H13" i="29"/>
  <c r="D13" i="29"/>
  <c r="B62" i="29"/>
  <c r="G61" i="29"/>
  <c r="C61" i="29"/>
  <c r="H59" i="29"/>
  <c r="F59" i="29"/>
  <c r="D59" i="29"/>
  <c r="B59" i="29"/>
  <c r="H53" i="29"/>
  <c r="F53" i="29"/>
  <c r="D53" i="29"/>
  <c r="B53" i="29"/>
  <c r="L27" i="24"/>
  <c r="L37" i="24" s="1"/>
  <c r="J27" i="24"/>
  <c r="J37" i="24" s="1"/>
  <c r="H27" i="24"/>
  <c r="H37" i="24" s="1"/>
  <c r="F27" i="24"/>
  <c r="F37" i="24" s="1"/>
  <c r="D27" i="24"/>
  <c r="D37" i="24" s="1"/>
  <c r="N26" i="24"/>
  <c r="N25" i="24"/>
  <c r="O26" i="23"/>
  <c r="O36" i="23" s="1"/>
  <c r="M26" i="23"/>
  <c r="M36" i="23" s="1"/>
  <c r="K26" i="23"/>
  <c r="I26" i="23"/>
  <c r="G26" i="23"/>
  <c r="G36" i="23" s="1"/>
  <c r="E26" i="23"/>
  <c r="E36" i="23" s="1"/>
  <c r="S25" i="23"/>
  <c r="S26" i="23" s="1"/>
  <c r="Q25" i="23"/>
  <c r="Q26" i="23" s="1"/>
  <c r="N27" i="24" l="1"/>
  <c r="F61" i="29"/>
  <c r="F63" i="29" s="1"/>
  <c r="F65" i="29" s="1"/>
  <c r="J119" i="30" l="1"/>
  <c r="H119" i="30"/>
  <c r="D119" i="30"/>
  <c r="F119" i="30"/>
  <c r="N19" i="24" l="1"/>
  <c r="N18" i="24"/>
  <c r="N30" i="24"/>
  <c r="Q19" i="23"/>
  <c r="S19" i="23" s="1"/>
  <c r="J111" i="30"/>
  <c r="F111" i="30"/>
  <c r="J83" i="30"/>
  <c r="J77" i="30"/>
  <c r="F83" i="30"/>
  <c r="F77" i="30"/>
  <c r="J50" i="30"/>
  <c r="F50" i="30"/>
  <c r="J22" i="30"/>
  <c r="J16" i="30"/>
  <c r="F22" i="30"/>
  <c r="F16" i="30"/>
  <c r="H111" i="30"/>
  <c r="D111" i="30"/>
  <c r="H83" i="30"/>
  <c r="D83" i="30"/>
  <c r="H77" i="30"/>
  <c r="D77" i="30"/>
  <c r="H50" i="30"/>
  <c r="H59" i="30" s="1"/>
  <c r="D50" i="30"/>
  <c r="H22" i="30"/>
  <c r="H16" i="30"/>
  <c r="F59" i="30" l="1"/>
  <c r="F60" i="30" s="1"/>
  <c r="N37" i="24"/>
  <c r="Q36" i="23"/>
  <c r="D59" i="30"/>
  <c r="J120" i="30"/>
  <c r="F24" i="30"/>
  <c r="F26" i="30" s="1"/>
  <c r="F28" i="30" s="1"/>
  <c r="F31" i="30" s="1"/>
  <c r="F120" i="30"/>
  <c r="D24" i="30"/>
  <c r="D26" i="30" s="1"/>
  <c r="D28" i="30" s="1"/>
  <c r="F85" i="30"/>
  <c r="F87" i="30" s="1"/>
  <c r="F89" i="30" s="1"/>
  <c r="H85" i="30"/>
  <c r="H87" i="30" s="1"/>
  <c r="H89" i="30" s="1"/>
  <c r="H120" i="30"/>
  <c r="J24" i="30"/>
  <c r="J26" i="30" s="1"/>
  <c r="J28" i="30" s="1"/>
  <c r="J31" i="30" s="1"/>
  <c r="J59" i="30"/>
  <c r="J60" i="30" s="1"/>
  <c r="J85" i="30"/>
  <c r="J87" i="30" s="1"/>
  <c r="J89" i="30" s="1"/>
  <c r="D120" i="30"/>
  <c r="D85" i="30"/>
  <c r="D87" i="30" s="1"/>
  <c r="D89" i="30" s="1"/>
  <c r="D103" i="30" s="1"/>
  <c r="H24" i="30"/>
  <c r="H26" i="30" s="1"/>
  <c r="H28" i="30" s="1"/>
  <c r="K29" i="23" l="1"/>
  <c r="B11" i="29"/>
  <c r="B23" i="29" s="1"/>
  <c r="D31" i="30"/>
  <c r="D42" i="30"/>
  <c r="D60" i="30" s="1"/>
  <c r="H92" i="30"/>
  <c r="H103" i="30"/>
  <c r="H121" i="30" s="1"/>
  <c r="H31" i="30"/>
  <c r="H42" i="30"/>
  <c r="H60" i="30" s="1"/>
  <c r="F92" i="30"/>
  <c r="D11" i="29"/>
  <c r="D23" i="29" s="1"/>
  <c r="J92" i="30"/>
  <c r="H11" i="29"/>
  <c r="H23" i="29" s="1"/>
  <c r="F103" i="30"/>
  <c r="F121" i="30" s="1"/>
  <c r="J103" i="30"/>
  <c r="J121" i="30" s="1"/>
  <c r="D121" i="30"/>
  <c r="D92" i="30"/>
  <c r="S18" i="23"/>
  <c r="F26" i="2"/>
  <c r="F28" i="2" s="1"/>
  <c r="H26" i="2"/>
  <c r="J26" i="2"/>
  <c r="D17" i="2"/>
  <c r="D28" i="2" s="1"/>
  <c r="H64" i="2"/>
  <c r="N16" i="24"/>
  <c r="Q18" i="23"/>
  <c r="Q17" i="23"/>
  <c r="Q20" i="23" s="1"/>
  <c r="Q15" i="23"/>
  <c r="S17" i="23"/>
  <c r="S15" i="23"/>
  <c r="J64" i="2"/>
  <c r="J43" i="2"/>
  <c r="J50" i="2" s="1"/>
  <c r="H43" i="2"/>
  <c r="F43" i="2"/>
  <c r="D43" i="2"/>
  <c r="J48" i="2"/>
  <c r="H48" i="2"/>
  <c r="F48" i="2"/>
  <c r="H17" i="2"/>
  <c r="D48" i="2"/>
  <c r="F17" i="2"/>
  <c r="J17" i="2"/>
  <c r="N20" i="24"/>
  <c r="N21" i="24" s="1"/>
  <c r="H61" i="29" l="1"/>
  <c r="H63" i="29" s="1"/>
  <c r="H32" i="29"/>
  <c r="D32" i="29"/>
  <c r="B32" i="29"/>
  <c r="B61" i="29" s="1"/>
  <c r="B63" i="29" s="1"/>
  <c r="B65" i="29" s="1"/>
  <c r="K36" i="23"/>
  <c r="S29" i="23"/>
  <c r="S35" i="23" s="1"/>
  <c r="S36" i="23" s="1"/>
  <c r="J66" i="2"/>
  <c r="F50" i="2"/>
  <c r="F66" i="2" s="1"/>
  <c r="J28" i="2"/>
  <c r="N22" i="24"/>
  <c r="S20" i="23"/>
  <c r="S21" i="23" s="1"/>
  <c r="Q21" i="23"/>
  <c r="H50" i="2"/>
  <c r="H66" i="2" s="1"/>
  <c r="D50" i="2"/>
  <c r="D66" i="2" s="1"/>
  <c r="H28" i="2"/>
</calcChain>
</file>

<file path=xl/sharedStrings.xml><?xml version="1.0" encoding="utf-8"?>
<sst xmlns="http://schemas.openxmlformats.org/spreadsheetml/2006/main" count="345" uniqueCount="170">
  <si>
    <t>หมายเหตุ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</si>
  <si>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</si>
  <si>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</si>
  <si>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</si>
  <si>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</si>
  <si>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</si>
  <si>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</si>
  <si>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รวมสินทรัพย์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</si>
  <si>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</si>
  <si>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</si>
  <si>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</si>
  <si>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</si>
  <si>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</si>
  <si>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 xml:space="preserve"> </t>
  </si>
  <si>
    <t>รวมรายได้</t>
  </si>
  <si>
    <t>รวมค่าใช้จ่าย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</si>
  <si>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</si>
  <si>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</si>
  <si>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</si>
  <si>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สินทรัพย์</t>
  </si>
  <si>
    <t>ทุนเรือนหุ้น</t>
  </si>
  <si>
    <t>ที่ออกและ</t>
  </si>
  <si>
    <t xml:space="preserve">ชำระแล้ว </t>
  </si>
  <si>
    <t xml:space="preserve">   ทุนจดทะเบียน</t>
  </si>
  <si>
    <t xml:space="preserve">   จัดสรรแล้ว</t>
  </si>
  <si>
    <t>งบการเงินเฉพาะกิจการ</t>
  </si>
  <si>
    <t>รวมส่วน</t>
  </si>
  <si>
    <t>ของผู้ถือหุ้น</t>
  </si>
  <si>
    <t xml:space="preserve">   ทุนที่ออกและชำระแล้ว</t>
  </si>
  <si>
    <t>ค่าใช้จ่ายในการบริหาร</t>
  </si>
  <si>
    <t>31 มีนาคม</t>
  </si>
  <si>
    <t>งบแสดงฐานะการเงิน</t>
  </si>
  <si>
    <t>กำไรขาดทุนเบ็ดเสร็จอื่น</t>
  </si>
  <si>
    <t>กำไรขาดทุนเบ็ดเสร็จสำหรับงวด</t>
  </si>
  <si>
    <t>ยังไม่ได้จัดสรร</t>
  </si>
  <si>
    <t>(ไม่ได้ตรวจสอบ)</t>
  </si>
  <si>
    <t xml:space="preserve">      ทุนสำรองตามกฎหมาย</t>
  </si>
  <si>
    <t>หนี้สินและส่วนของผู้ถือหุ้น</t>
  </si>
  <si>
    <t>ส่วนของผู้ถือหุ้น</t>
  </si>
  <si>
    <t>รวมหนี้สินและส่วนของผู้ถือหุ้น</t>
  </si>
  <si>
    <t>สำหรับงวดสามเดือนสิ้นสุด</t>
  </si>
  <si>
    <t>งบแสดงการเปลี่ยนแปลงส่วนของผู้ถือหุ้น (ไม่ได้ตรวจสอบ)</t>
  </si>
  <si>
    <t>งบกระแสเงินสด (ไม่ได้ตรวจสอบ)</t>
  </si>
  <si>
    <t xml:space="preserve">รวมส่วนของผู้ถือหุ้น  </t>
  </si>
  <si>
    <t>หนี้สินหมุนเวียนอื่น</t>
  </si>
  <si>
    <t>สินทรัพย์ไม่หมุนเวียนอื่น</t>
  </si>
  <si>
    <t>เงินลงทุนในบริษัทร่วม</t>
  </si>
  <si>
    <t>สินค้าคงเหลือ</t>
  </si>
  <si>
    <t>กำไรสะสม</t>
  </si>
  <si>
    <t>(พันบาท)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</si>
  <si>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</si>
  <si>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</si>
  <si>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องค์ประกอบอื่นของส่วนของผู้ถือหุ้น</t>
  </si>
  <si>
    <t>หนี้สินภาษีเงินได้รอการตัดบัญชี</t>
  </si>
  <si>
    <t xml:space="preserve">   ยังไม่ได้จัดสรร</t>
  </si>
  <si>
    <t>รายการที่จะไม่ถูกจัดประเภทใหม่ไว้ในกำไรหรือขาดทุนในภายหลัง</t>
  </si>
  <si>
    <t xml:space="preserve">กำไรสะสม  </t>
  </si>
  <si>
    <t>บริษัท ไทยเรยอน จำกัด (มหาชน)</t>
  </si>
  <si>
    <t>เงินลงทุนในการร่วมค้า</t>
  </si>
  <si>
    <t>ที่ดิน อาคารและอุปกรณ์</t>
  </si>
  <si>
    <t>เงินกู้ยืมระยะสั้นจากสถาบันการเงิน</t>
  </si>
  <si>
    <t>รายได้จากการขาย</t>
  </si>
  <si>
    <t>กำไรจากอัตราแลกเปลี่ยน</t>
  </si>
  <si>
    <t>เงินปันผลรับ</t>
  </si>
  <si>
    <t>รายได้อื่น</t>
  </si>
  <si>
    <t>ต้นทุนขาย</t>
  </si>
  <si>
    <t>รายการที่อาจถูกจัดประเภทใหม่ไว้ในกำไรหรือขาดทุนในภายหลัง</t>
  </si>
  <si>
    <t>รวมรายการที่อาจถูกจัดประเภทใหม่ไว้ในกำไรหรือขาดทุนในภายหลัง</t>
  </si>
  <si>
    <t>ผลต่างของอัตราแลกเปลี่ยนจากการแปลงค่างบการเงิน</t>
  </si>
  <si>
    <t>ภาษีเงินได้ของรายการที่อาจถูกจัดประเภทใหม่ไว้ในกำไรหรือ</t>
  </si>
  <si>
    <t>ยอดคงเหลือ ณ วันที่ 30 มิถุนายน 2562</t>
  </si>
  <si>
    <t>ยอดคงเหลือ ณ วันที่ 31 มีนาคม 2563 ตามที่รายงานในงวดก่อน</t>
  </si>
  <si>
    <t>กฎหมาย</t>
  </si>
  <si>
    <t>แปลงค่างบการเงิน</t>
  </si>
  <si>
    <t>รวม</t>
  </si>
  <si>
    <t>องค์ประกอบอื่นของ</t>
  </si>
  <si>
    <t>เงินปันผลจ่าย</t>
  </si>
  <si>
    <t>ประมาณการหนี้สินไม่หมุนเวียนสำหรับผลประโยชน์พนักงาน</t>
  </si>
  <si>
    <t>(หุ้นสามัญจำนวน 201,600,000 หุ้น มูลค่า 1 บาทต่อหุ้น)</t>
  </si>
  <si>
    <t>รายได้ดอกเบี้ย</t>
  </si>
  <si>
    <t>ต้นทุนในการจัดจำหน่าย</t>
  </si>
  <si>
    <t>ผลกำไรจากการวัดมูลค่าใหม่ของผลประโยชน์พนักงานที่กำหนดไว้</t>
  </si>
  <si>
    <t>งบการเงินที่แสดงเงินลงทุนตามวิธีส่วนได้เสีย</t>
  </si>
  <si>
    <t xml:space="preserve">      ทุนสำรองทั่วไป</t>
  </si>
  <si>
    <t xml:space="preserve">   มูลค่ายุติธรรมผ่านกำไรขาดทุนเบ็ดเสร็จอื่น</t>
  </si>
  <si>
    <t>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</si>
  <si>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</si>
  <si>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>ผลกำไรจากเงินลงทุนในตราสารทุนที่กำหนดให้วัดมูลค่าด้วย</t>
  </si>
  <si>
    <t>ผลกำไรจากเงินลงทุน</t>
  </si>
  <si>
    <t>เงินลงทุนตามวิธีส่วนได้เสีย</t>
  </si>
  <si>
    <t>งบการเงินที่แสดง</t>
  </si>
  <si>
    <t>ส่วนแบ่งขาดทุนของบริษัทร่วมที่ใช้วิธีส่วนได้เสีย</t>
  </si>
  <si>
    <t>ทุนสำรองทั่วไป</t>
  </si>
  <si>
    <t>ทุนสำรองตาม</t>
  </si>
  <si>
    <t>งบกำไรขาดทุน (ไม่ได้ตรวจสอบ)</t>
  </si>
  <si>
    <t>สินทรัพย์ทางการเงิน/</t>
  </si>
  <si>
    <t>ยอดคงเหลือ ณ วันที่ 1 เมษายน 2562</t>
  </si>
  <si>
    <t>วัดมูลค่าด้วยมูลค่า</t>
  </si>
  <si>
    <t>ยุติธรรมผ่านกำไรขาดทุน</t>
  </si>
  <si>
    <t>ในตราสารทุนที่กำหนดให้</t>
  </si>
  <si>
    <t>เบ็ดเสร็จอื่น</t>
  </si>
  <si>
    <t xml:space="preserve">   (31 มีนาคม 2563 : เงินลงทุนระยะยาวอื่น)</t>
  </si>
  <si>
    <t xml:space="preserve">สินทรัพย์ทางการเงินหมุนเวียน </t>
  </si>
  <si>
    <t xml:space="preserve">   (31 มีนาคม 2563 : เงินลงทุนชั่วคราว)</t>
  </si>
  <si>
    <t>สินทรัพย์ทางการเงินไม่หมุนเวียนอื่น</t>
  </si>
  <si>
    <t xml:space="preserve">   ขาดทุนในภายหลัง</t>
  </si>
  <si>
    <t>รวมรายการที่จะไม่ถูกจัดประเภทใหม่ไว้ในกำไรหรือขาดทุนในภายหลัง</t>
  </si>
  <si>
    <t>ผลกำไรจากการวัดมูลค่า</t>
  </si>
  <si>
    <t>ผลต่างของอัตรา</t>
  </si>
  <si>
    <t>แลกเปลี่ยนจากการ</t>
  </si>
  <si>
    <t>30 กันยายน</t>
  </si>
  <si>
    <t>สำหรับงวดหกเดือนสิ้นสุด</t>
  </si>
  <si>
    <t>ยอดคงเหลือ ณ วันที่ 30 กันยายน 2562</t>
  </si>
  <si>
    <t>สำหรับงวดหกเดือนสิ้นสุดวันที่ 30 กันยายน 2562</t>
  </si>
  <si>
    <t>สำหรับงวดหกดือนสิ้นสุดวันที่ 30 กันยายน 2563</t>
  </si>
  <si>
    <t>ยอดคงเหลือ ณ วันที่ 30 กันยายน 2563</t>
  </si>
  <si>
    <t>วันที่ 30 กันยายน</t>
  </si>
  <si>
    <t>รายได้</t>
  </si>
  <si>
    <t>ค่าใช้จ่าย</t>
  </si>
  <si>
    <t>รายได้ภาษีเงินได้</t>
  </si>
  <si>
    <t>กำไร (ขาดทุน) สำหรับงวด</t>
  </si>
  <si>
    <t>สำหรับงวดหกเดือนสิ้นสุดวันที่ 30 กันยายน 2563</t>
  </si>
  <si>
    <t>ผลขาดทุนจากการวัดมูลค่าเงินลงทุนในหลักทรัพย์เผื่อขาย</t>
  </si>
  <si>
    <t>ผลกระทบจากการเปลี่ยนแปลงนโยบายการบัญชี</t>
  </si>
  <si>
    <t>ยอดคงเหลือ ณ วันที่ 1 เมษายน 2563 - ปรับปรุงใหม่</t>
  </si>
  <si>
    <t xml:space="preserve">   กำไร (ขาดทุน) เบ็ดเสร็จอื่น</t>
  </si>
  <si>
    <t xml:space="preserve">   ขาดทุน</t>
  </si>
  <si>
    <t>รวมกำไร (ขาดทุน) เบ็ดเสร็จสำหรับงวด</t>
  </si>
  <si>
    <t xml:space="preserve">ยอดคงเหลือ ณ วันที่ 31 มีนาคม 2563 ตามที่รายงานในงวดก่อน </t>
  </si>
  <si>
    <t xml:space="preserve">   กำไรขาดทุนเบ็ดเสร็จอื่น</t>
  </si>
  <si>
    <t>ต้นทุนทางการเงิน</t>
  </si>
  <si>
    <t>ค่าเสื่อมราคาและค่าตัดจำหน่าย</t>
  </si>
  <si>
    <t>ดอกเบี้ยรับ</t>
  </si>
  <si>
    <t>การเปลี่ยนแปลงในสินทรัพย์และหนี้สินดำเนินงาน</t>
  </si>
  <si>
    <t>เงินสดรับจากการจำหน่ายอุปกรณ์</t>
  </si>
  <si>
    <t>เงินสดจ่ายเพื่อซื้อที่ดิน อาคารและอุปกรณ์</t>
  </si>
  <si>
    <t>เงินสดและรายการเทียบเท่าเงินสด ณ 1 เมษายน</t>
  </si>
  <si>
    <t>เงินสดและรายการเทียบเท่าเงินสด ณ 30 มิถุนายน</t>
  </si>
  <si>
    <t>เงินสดจ่ายเพื่อซื้อสินทรัพย์ไม่มีตัวตน</t>
  </si>
  <si>
    <t>เงินสดจ่ายเพื่อการลงทุนในบริษัทร่วม</t>
  </si>
  <si>
    <t>กระแสเงินสดสุทธิได้มาจาก (ใช้ไปใน) กิจกรรมดำเนินงาน</t>
  </si>
  <si>
    <t>กระแสเงินสดสุทธิได้มาจาก (ใช้ไปใน) กิจกรรมลงทุน</t>
  </si>
  <si>
    <t>กระแสเงินสดสุทธิได้มาจาก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</si>
  <si>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</si>
  <si>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 xml:space="preserve">   กำไร</t>
  </si>
  <si>
    <t>ขาดทุนจากการปรับมูลค่าสินค้า</t>
  </si>
  <si>
    <t>กำไร (ขาดทุน) จากกิจกรรมดำเนินงาน</t>
  </si>
  <si>
    <r>
      <t xml:space="preserve">กำไร (ขาดทุน) ต่อหุ้น </t>
    </r>
    <r>
      <rPr>
        <b/>
        <i/>
        <sz val="15"/>
        <rFont val="Angsana New"/>
        <family val="1"/>
      </rPr>
      <t>(บาท)</t>
    </r>
  </si>
  <si>
    <t>ภาษีเงินได้ของรายการที่จะไม่ถูกจัดประเภทใหม่ไว้ในกำไรหรือ</t>
  </si>
  <si>
    <t>กำไร (ขาดทุน) ก่อนภาษีเงินได้</t>
  </si>
  <si>
    <t>ปรับรายการที่กระทบกำไร (ขาดทุน) เป็นเงินสดรับ (จ่าย)</t>
  </si>
  <si>
    <t>ขาดทุนจากการจำหน่ายอุปกรณ์</t>
  </si>
  <si>
    <t>กำไรจากอัตราแลกเปลี่ยนที่ยังไม่เกิดขึ้น</t>
  </si>
  <si>
    <t>ประมาณการหนี้สิน</t>
  </si>
  <si>
    <t>5, 10</t>
  </si>
  <si>
    <t>5, 7</t>
  </si>
  <si>
    <t>ประมาณการหนี้สินสำหรับผลประโยชน์พนักงาน</t>
  </si>
  <si>
    <t xml:space="preserve">กระแสเงินสดสุทธิได้มาจาก (ใช้ไปใน) การดำเนินงาน </t>
  </si>
  <si>
    <t>ดอกเบี้ยจ่าย</t>
  </si>
  <si>
    <t>เงินสดรับจากเงินกู้ยืมระยะสั้นจากสถาบันการเงิน</t>
  </si>
  <si>
    <t>ส่วนแบ่งกำไร (ขาดทุน) ของบริษัทร่วมที่ใช้วิธีส่วนได้เสีย</t>
  </si>
  <si>
    <t xml:space="preserve">        มูลค่ายุติธรรมผ่านกำไรขาดทุนเบ็ดเสร็จอื่นไปยังกำไรสะสม</t>
  </si>
  <si>
    <t>กำไร (ขาดทุน) ต่อหุ้นขั้นพื้นฐาน</t>
  </si>
  <si>
    <t xml:space="preserve">   เงินปันผล</t>
  </si>
  <si>
    <t xml:space="preserve">   โอนผลกำไรจากเงินลงทุนในตราสารทุนที่กำหนดให้วัดมูลค่าด้วย</t>
  </si>
  <si>
    <t xml:space="preserve">        จากการได้มาซึ่งอิทธิพลอย่างมีสาระสำคัญ</t>
  </si>
  <si>
    <t>จ่ายภาษีเงินได้</t>
  </si>
  <si>
    <t xml:space="preserve">   โอนผลกำไรจากเงินลงทุนในตราสารทุนที่กำหนดให้วัดมูลค่าด้วย
มูลค่าด้วยมูลค่ายุติธรรม</t>
  </si>
  <si>
    <r>
      <t xml:space="preserve">สินทรัพย์ทางการเงินหมุนเวียนลดลง </t>
    </r>
    <r>
      <rPr>
        <i/>
        <sz val="15"/>
        <rFont val="Angsana New"/>
        <family val="1"/>
      </rPr>
      <t>(2562 : เงินลงทุนชั่วคราว)</t>
    </r>
  </si>
  <si>
    <t>งบกำไรขาดทุนเบ็ดเสร็จ (ไม่ได้ตรวจสอบ)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</si>
</sst>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_(* #,##0_);_(* \(#,##0\);_(* &quot;-&quot;??_);_(@_)"/>
    <numFmt numFmtId="166" formatCode="_([$€-2]\ * #,##0.00_);_([$€-2]\ * \(#,##0.00\);_([$€-2]\ * &quot;-&quot;??_);_(@_)"/>
  </numFmts>
  <fonts count="18" x14ac:knownFonts="1">
    <font>
      <sz val="15"/>
      <name val="Angsana New"/>
      <family val="1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sz val="8"/>
      <name val="Arial"/>
      <family val="2"/>
    </font>
    <font>
      <sz val="10"/>
      <name val="Arial"/>
      <family val="2"/>
    </font>
    <font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name val="Angsana New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rgb="FF0000FF"/>
      <name val="Arial"/>
      <family val="2"/>
    </font>
    <font>
      <sz val="16"/>
      <name val="Angsana New"/>
      <family val="1"/>
    </font>
    <font>
      <i/>
      <sz val="16"/>
      <name val="Angsana New"/>
      <family val="1"/>
    </font>
    <font>
      <b/>
      <sz val="15"/>
      <color theme="1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3" fillId="0" borderId="0"/>
    <xf numFmtId="0" fontId="1" fillId="0" borderId="0"/>
    <xf numFmtId="0" fontId="13" fillId="0" borderId="0"/>
    <xf numFmtId="0" fontId="12" fillId="0" borderId="0">
      <alignment vertical="top"/>
    </xf>
    <xf numFmtId="0" fontId="1" fillId="0" borderId="0"/>
    <xf numFmtId="0" fontId="3" fillId="0" borderId="0"/>
  </cellStyleXfs>
  <cellXfs count="295">
    <xf numFmtId="0" fontId="0" fillId="0" borderId="0" xfId="0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Fill="1" applyAlignment="1"/>
    <xf numFmtId="164" fontId="4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3" fillId="0" borderId="0" xfId="0" applyFont="1" applyFill="1" applyAlignment="1"/>
    <xf numFmtId="164" fontId="3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/>
    <xf numFmtId="164" fontId="3" fillId="0" borderId="0" xfId="0" applyNumberFormat="1" applyFont="1" applyFill="1" applyAlignment="1"/>
    <xf numFmtId="164" fontId="7" fillId="0" borderId="0" xfId="0" applyNumberFormat="1" applyFont="1" applyFill="1" applyAlignment="1"/>
    <xf numFmtId="164" fontId="4" fillId="0" borderId="1" xfId="0" applyNumberFormat="1" applyFont="1" applyFill="1" applyBorder="1" applyAlignment="1">
      <alignment horizontal="right"/>
    </xf>
    <xf numFmtId="164" fontId="4" fillId="0" borderId="2" xfId="0" applyNumberFormat="1" applyFont="1" applyFill="1" applyBorder="1" applyAlignment="1">
      <alignment horizontal="right"/>
    </xf>
    <xf numFmtId="49" fontId="9" fillId="0" borderId="0" xfId="0" applyNumberFormat="1" applyFont="1" applyFill="1" applyAlignment="1"/>
    <xf numFmtId="49" fontId="3" fillId="0" borderId="0" xfId="0" applyNumberFormat="1" applyFont="1" applyFill="1" applyAlignment="1"/>
    <xf numFmtId="49" fontId="7" fillId="0" borderId="0" xfId="0" applyNumberFormat="1" applyFont="1" applyFill="1" applyAlignment="1"/>
    <xf numFmtId="49" fontId="4" fillId="0" borderId="0" xfId="0" applyNumberFormat="1" applyFont="1" applyFill="1" applyAlignment="1"/>
    <xf numFmtId="0" fontId="6" fillId="0" borderId="0" xfId="0" applyFont="1" applyFill="1" applyAlignment="1"/>
    <xf numFmtId="49" fontId="2" fillId="0" borderId="0" xfId="0" applyNumberFormat="1" applyFont="1" applyFill="1" applyAlignment="1"/>
    <xf numFmtId="0" fontId="4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4" fontId="4" fillId="0" borderId="3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4" fillId="0" borderId="0" xfId="0" applyFont="1" applyFill="1" applyAlignment="1">
      <alignment horizontal="left"/>
    </xf>
    <xf numFmtId="165" fontId="7" fillId="0" borderId="0" xfId="1" applyNumberFormat="1" applyFont="1" applyFill="1" applyAlignment="1"/>
    <xf numFmtId="0" fontId="2" fillId="0" borderId="0" xfId="0" applyFont="1" applyFill="1" applyAlignment="1"/>
    <xf numFmtId="165" fontId="4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0" fontId="0" fillId="0" borderId="0" xfId="0" applyFont="1" applyFill="1" applyAlignment="1"/>
    <xf numFmtId="0" fontId="4" fillId="0" borderId="0" xfId="0" applyFont="1" applyFill="1" applyAlignment="1">
      <alignment horizontal="justify"/>
    </xf>
    <xf numFmtId="164" fontId="7" fillId="0" borderId="0" xfId="0" applyNumberFormat="1" applyFont="1" applyFill="1" applyBorder="1" applyAlignment="1">
      <alignment horizontal="right"/>
    </xf>
    <xf numFmtId="49" fontId="0" fillId="0" borderId="0" xfId="0" applyNumberFormat="1" applyFill="1" applyAlignment="1"/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Alignment="1">
      <alignment horizontal="center"/>
    </xf>
    <xf numFmtId="165" fontId="4" fillId="0" borderId="0" xfId="1" applyNumberFormat="1" applyFont="1" applyFill="1" applyAlignment="1"/>
    <xf numFmtId="164" fontId="0" fillId="0" borderId="0" xfId="0" applyNumberFormat="1" applyFill="1" applyBorder="1" applyAlignment="1">
      <alignment horizontal="right"/>
    </xf>
    <xf numFmtId="0" fontId="4" fillId="0" borderId="0" xfId="0" applyFont="1" applyFill="1" applyBorder="1" applyAlignment="1"/>
    <xf numFmtId="164" fontId="4" fillId="0" borderId="0" xfId="0" applyNumberFormat="1" applyFont="1" applyFill="1" applyAlignment="1"/>
    <xf numFmtId="0" fontId="0" fillId="0" borderId="0" xfId="0" applyFont="1" applyFill="1" applyBorder="1" applyAlignment="1">
      <alignment horizontal="center"/>
    </xf>
    <xf numFmtId="165" fontId="7" fillId="0" borderId="0" xfId="1" applyNumberFormat="1" applyFont="1" applyFill="1" applyBorder="1" applyAlignment="1"/>
    <xf numFmtId="165" fontId="4" fillId="0" borderId="0" xfId="1" applyNumberFormat="1" applyFont="1" applyFill="1" applyBorder="1" applyAlignment="1">
      <alignment horizontal="center"/>
    </xf>
    <xf numFmtId="165" fontId="4" fillId="0" borderId="0" xfId="1" applyNumberFormat="1" applyFont="1" applyFill="1" applyBorder="1" applyAlignment="1"/>
    <xf numFmtId="0" fontId="4" fillId="0" borderId="0" xfId="0" applyFont="1" applyFill="1" applyBorder="1" applyAlignment="1">
      <alignment horizontal="justify"/>
    </xf>
    <xf numFmtId="165" fontId="3" fillId="0" borderId="0" xfId="0" applyNumberFormat="1" applyFont="1" applyFill="1" applyBorder="1" applyAlignment="1"/>
    <xf numFmtId="164" fontId="4" fillId="0" borderId="0" xfId="0" applyNumberFormat="1" applyFont="1" applyFill="1" applyAlignment="1">
      <alignment horizontal="left"/>
    </xf>
    <xf numFmtId="165" fontId="0" fillId="0" borderId="0" xfId="0" applyNumberFormat="1" applyFill="1" applyBorder="1" applyAlignment="1"/>
    <xf numFmtId="164" fontId="0" fillId="0" borderId="0" xfId="0" applyNumberFormat="1" applyFont="1" applyFill="1" applyAlignment="1">
      <alignment horizontal="right"/>
    </xf>
    <xf numFmtId="41" fontId="3" fillId="0" borderId="0" xfId="1" applyNumberFormat="1" applyFont="1" applyFill="1" applyAlignment="1">
      <alignment horizontal="center"/>
    </xf>
    <xf numFmtId="165" fontId="3" fillId="0" borderId="0" xfId="1" applyNumberFormat="1" applyFont="1" applyFill="1" applyAlignment="1"/>
    <xf numFmtId="165" fontId="4" fillId="0" borderId="0" xfId="1" applyNumberFormat="1" applyFont="1" applyFill="1" applyBorder="1" applyAlignment="1">
      <alignment horizontal="right"/>
    </xf>
    <xf numFmtId="165" fontId="3" fillId="0" borderId="0" xfId="1" applyNumberFormat="1" applyFont="1" applyFill="1" applyAlignment="1">
      <alignment horizontal="right"/>
    </xf>
    <xf numFmtId="165" fontId="4" fillId="0" borderId="1" xfId="1" applyNumberFormat="1" applyFont="1" applyFill="1" applyBorder="1" applyAlignment="1">
      <alignment horizontal="right"/>
    </xf>
    <xf numFmtId="165" fontId="4" fillId="0" borderId="2" xfId="1" applyNumberFormat="1" applyFont="1" applyFill="1" applyBorder="1" applyAlignment="1">
      <alignment horizontal="right"/>
    </xf>
    <xf numFmtId="165" fontId="7" fillId="0" borderId="0" xfId="0" applyNumberFormat="1" applyFont="1" applyFill="1" applyAlignment="1"/>
    <xf numFmtId="165" fontId="3" fillId="0" borderId="0" xfId="1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/>
    <xf numFmtId="165" fontId="0" fillId="0" borderId="0" xfId="1" applyNumberFormat="1" applyFont="1" applyFill="1" applyBorder="1" applyAlignment="1">
      <alignment horizontal="center"/>
    </xf>
    <xf numFmtId="164" fontId="3" fillId="0" borderId="0" xfId="13" applyNumberFormat="1" applyFont="1" applyFill="1" applyAlignment="1">
      <alignment horizontal="right"/>
    </xf>
    <xf numFmtId="0" fontId="0" fillId="0" borderId="0" xfId="0" applyFont="1" applyFill="1" applyAlignment="1">
      <alignment horizontal="center"/>
    </xf>
    <xf numFmtId="49" fontId="0" fillId="0" borderId="0" xfId="0" applyNumberFormat="1" applyFont="1" applyFill="1" applyAlignment="1"/>
    <xf numFmtId="164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/>
    <xf numFmtId="0" fontId="7" fillId="0" borderId="0" xfId="0" applyFont="1" applyFill="1" applyBorder="1" applyAlignment="1"/>
    <xf numFmtId="43" fontId="3" fillId="0" borderId="0" xfId="1" applyFont="1" applyFill="1" applyBorder="1" applyAlignment="1">
      <alignment horizontal="right"/>
    </xf>
    <xf numFmtId="49" fontId="3" fillId="0" borderId="0" xfId="0" applyNumberFormat="1" applyFont="1" applyFill="1" applyBorder="1" applyAlignment="1"/>
    <xf numFmtId="164" fontId="3" fillId="0" borderId="2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/>
    <xf numFmtId="165" fontId="4" fillId="0" borderId="0" xfId="0" applyNumberFormat="1" applyFont="1" applyFill="1" applyAlignment="1"/>
    <xf numFmtId="164" fontId="0" fillId="0" borderId="0" xfId="0" applyNumberFormat="1" applyFont="1" applyFill="1" applyAlignment="1"/>
    <xf numFmtId="41" fontId="4" fillId="0" borderId="0" xfId="0" applyNumberFormat="1" applyFont="1" applyFill="1" applyAlignment="1">
      <alignment horizontal="right"/>
    </xf>
    <xf numFmtId="0" fontId="0" fillId="0" borderId="0" xfId="0" applyFont="1" applyFill="1" applyBorder="1" applyAlignment="1"/>
    <xf numFmtId="37" fontId="4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justify"/>
    </xf>
    <xf numFmtId="165" fontId="3" fillId="0" borderId="0" xfId="1" applyNumberFormat="1" applyFont="1" applyFill="1" applyBorder="1" applyAlignment="1">
      <alignment horizontal="center"/>
    </xf>
    <xf numFmtId="0" fontId="0" fillId="0" borderId="0" xfId="0" applyFont="1" applyFill="1" applyAlignment="1">
      <alignment horizontal="left"/>
    </xf>
    <xf numFmtId="41" fontId="3" fillId="0" borderId="0" xfId="0" applyNumberFormat="1" applyFont="1" applyFill="1" applyAlignment="1">
      <alignment horizontal="right"/>
    </xf>
    <xf numFmtId="41" fontId="0" fillId="0" borderId="0" xfId="0" applyNumberFormat="1" applyFont="1" applyFill="1" applyAlignment="1">
      <alignment horizontal="right"/>
    </xf>
    <xf numFmtId="164" fontId="3" fillId="0" borderId="0" xfId="13" applyNumberFormat="1" applyFill="1" applyBorder="1" applyAlignment="1">
      <alignment horizontal="right"/>
    </xf>
    <xf numFmtId="41" fontId="8" fillId="0" borderId="0" xfId="1" applyNumberFormat="1" applyFont="1" applyFill="1" applyAlignment="1">
      <alignment horizontal="center"/>
    </xf>
    <xf numFmtId="164" fontId="8" fillId="0" borderId="0" xfId="0" applyNumberFormat="1" applyFont="1" applyFill="1" applyAlignment="1">
      <alignment horizontal="right"/>
    </xf>
    <xf numFmtId="164" fontId="8" fillId="0" borderId="0" xfId="0" applyNumberFormat="1" applyFont="1" applyFill="1" applyBorder="1" applyAlignment="1">
      <alignment horizontal="center"/>
    </xf>
    <xf numFmtId="165" fontId="7" fillId="0" borderId="0" xfId="0" applyNumberFormat="1" applyFont="1" applyFill="1" applyBorder="1" applyAlignment="1"/>
    <xf numFmtId="43" fontId="3" fillId="0" borderId="0" xfId="0" applyNumberFormat="1" applyFont="1" applyFill="1" applyAlignment="1"/>
    <xf numFmtId="43" fontId="7" fillId="0" borderId="0" xfId="1" applyFont="1" applyFill="1" applyAlignment="1"/>
    <xf numFmtId="41" fontId="7" fillId="0" borderId="0" xfId="0" applyNumberFormat="1" applyFont="1" applyFill="1" applyBorder="1" applyAlignment="1"/>
    <xf numFmtId="43" fontId="0" fillId="0" borderId="0" xfId="1" applyFont="1" applyFill="1" applyBorder="1" applyAlignment="1">
      <alignment horizontal="center"/>
    </xf>
    <xf numFmtId="43" fontId="3" fillId="0" borderId="0" xfId="1" applyFont="1" applyFill="1" applyAlignment="1">
      <alignment horizontal="right"/>
    </xf>
    <xf numFmtId="0" fontId="3" fillId="0" borderId="0" xfId="0" applyFont="1" applyFill="1"/>
    <xf numFmtId="165" fontId="4" fillId="0" borderId="0" xfId="1" applyNumberFormat="1" applyFont="1" applyFill="1" applyAlignment="1">
      <alignment horizontal="right"/>
    </xf>
    <xf numFmtId="165" fontId="4" fillId="0" borderId="4" xfId="1" applyNumberFormat="1" applyFont="1" applyFill="1" applyBorder="1" applyAlignment="1">
      <alignment horizontal="right"/>
    </xf>
    <xf numFmtId="41" fontId="0" fillId="0" borderId="0" xfId="1" applyNumberFormat="1" applyFont="1" applyFill="1" applyAlignment="1">
      <alignment horizontal="center"/>
    </xf>
    <xf numFmtId="41" fontId="4" fillId="0" borderId="1" xfId="0" applyNumberFormat="1" applyFont="1" applyFill="1" applyBorder="1" applyAlignment="1">
      <alignment horizontal="right"/>
    </xf>
    <xf numFmtId="49" fontId="8" fillId="0" borderId="0" xfId="0" applyNumberFormat="1" applyFont="1" applyFill="1" applyAlignment="1">
      <alignment horizontal="left" indent="1"/>
    </xf>
    <xf numFmtId="0" fontId="8" fillId="0" borderId="0" xfId="0" applyFont="1" applyAlignment="1">
      <alignment horizontal="center"/>
    </xf>
    <xf numFmtId="164" fontId="0" fillId="0" borderId="0" xfId="0" applyNumberFormat="1" applyAlignment="1">
      <alignment horizontal="right"/>
    </xf>
    <xf numFmtId="164" fontId="3" fillId="0" borderId="3" xfId="13" applyNumberFormat="1" applyBorder="1" applyAlignment="1">
      <alignment horizontal="right"/>
    </xf>
    <xf numFmtId="165" fontId="0" fillId="0" borderId="3" xfId="1" applyNumberFormat="1" applyFont="1" applyFill="1" applyBorder="1" applyAlignment="1">
      <alignment horizontal="right"/>
    </xf>
    <xf numFmtId="43" fontId="7" fillId="0" borderId="0" xfId="0" applyNumberFormat="1" applyFont="1" applyFill="1" applyBorder="1" applyAlignment="1"/>
    <xf numFmtId="0" fontId="0" fillId="0" borderId="3" xfId="0" applyFill="1" applyBorder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3" fillId="0" borderId="0" xfId="0" applyFont="1"/>
    <xf numFmtId="0" fontId="4" fillId="0" borderId="0" xfId="0" applyFont="1" applyAlignment="1">
      <alignment horizontal="left"/>
    </xf>
    <xf numFmtId="37" fontId="4" fillId="0" borderId="0" xfId="0" applyNumberFormat="1" applyFont="1"/>
    <xf numFmtId="165" fontId="4" fillId="0" borderId="1" xfId="1" applyNumberFormat="1" applyFont="1" applyFill="1" applyBorder="1" applyAlignment="1"/>
    <xf numFmtId="165" fontId="4" fillId="0" borderId="2" xfId="1" applyNumberFormat="1" applyFont="1" applyFill="1" applyBorder="1" applyAlignment="1"/>
    <xf numFmtId="0" fontId="8" fillId="0" borderId="5" xfId="0" applyFont="1" applyBorder="1" applyAlignment="1">
      <alignment horizontal="center"/>
    </xf>
    <xf numFmtId="165" fontId="3" fillId="0" borderId="3" xfId="1" applyNumberFormat="1" applyFont="1" applyFill="1" applyBorder="1" applyAlignment="1"/>
    <xf numFmtId="43" fontId="3" fillId="0" borderId="0" xfId="1" applyFont="1" applyFill="1" applyBorder="1" applyAlignment="1">
      <alignment horizontal="center"/>
    </xf>
    <xf numFmtId="49" fontId="8" fillId="0" borderId="0" xfId="0" applyNumberFormat="1" applyFont="1" applyFill="1" applyAlignment="1"/>
    <xf numFmtId="0" fontId="8" fillId="0" borderId="0" xfId="0" applyFont="1" applyFill="1" applyAlignment="1">
      <alignment horizontal="left"/>
    </xf>
    <xf numFmtId="165" fontId="3" fillId="2" borderId="0" xfId="1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37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4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6" fillId="0" borderId="0" xfId="0" applyFont="1" applyAlignment="1">
      <alignment horizontal="center" vertical="center"/>
    </xf>
    <xf numFmtId="39" fontId="15" fillId="0" borderId="0" xfId="0" applyNumberFormat="1" applyFont="1" applyAlignment="1">
      <alignment vertical="center"/>
    </xf>
    <xf numFmtId="0" fontId="0" fillId="0" borderId="0" xfId="0" applyBorder="1"/>
    <xf numFmtId="49" fontId="8" fillId="0" borderId="0" xfId="0" applyNumberFormat="1" applyFont="1" applyFill="1" applyAlignment="1">
      <alignment horizontal="center"/>
    </xf>
    <xf numFmtId="165" fontId="0" fillId="0" borderId="0" xfId="1" applyNumberFormat="1" applyFont="1" applyFill="1" applyBorder="1" applyAlignment="1">
      <alignment horizontal="right"/>
    </xf>
    <xf numFmtId="0" fontId="9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49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left"/>
    </xf>
    <xf numFmtId="164" fontId="0" fillId="0" borderId="0" xfId="0" applyNumberFormat="1" applyFont="1" applyFill="1" applyAlignment="1">
      <alignment horizontal="left"/>
    </xf>
    <xf numFmtId="43" fontId="0" fillId="0" borderId="0" xfId="0" applyNumberFormat="1"/>
    <xf numFmtId="0" fontId="9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37" fontId="0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41" fontId="0" fillId="0" borderId="0" xfId="0" applyNumberFormat="1" applyFont="1" applyAlignment="1">
      <alignment horizontal="right" vertical="center"/>
    </xf>
    <xf numFmtId="41" fontId="4" fillId="0" borderId="1" xfId="0" applyNumberFormat="1" applyFont="1" applyBorder="1" applyAlignment="1">
      <alignment horizontal="right" vertical="center"/>
    </xf>
    <xf numFmtId="41" fontId="4" fillId="0" borderId="0" xfId="0" applyNumberFormat="1" applyFont="1" applyAlignment="1">
      <alignment horizontal="right" vertical="center"/>
    </xf>
    <xf numFmtId="41" fontId="0" fillId="0" borderId="0" xfId="0" applyNumberFormat="1" applyFont="1" applyBorder="1" applyAlignment="1">
      <alignment horizontal="right" vertical="center"/>
    </xf>
    <xf numFmtId="41" fontId="0" fillId="0" borderId="3" xfId="0" applyNumberFormat="1" applyFont="1" applyBorder="1" applyAlignment="1">
      <alignment horizontal="right" vertical="center"/>
    </xf>
    <xf numFmtId="41" fontId="4" fillId="0" borderId="4" xfId="0" applyNumberFormat="1" applyFont="1" applyBorder="1" applyAlignment="1">
      <alignment horizontal="right" vertical="center"/>
    </xf>
    <xf numFmtId="165" fontId="0" fillId="0" borderId="0" xfId="0" applyNumberFormat="1" applyFont="1" applyAlignment="1">
      <alignment horizontal="right" vertical="center"/>
    </xf>
    <xf numFmtId="37" fontId="0" fillId="0" borderId="0" xfId="0" applyNumberFormat="1" applyFont="1" applyAlignment="1">
      <alignment horizontal="right" vertical="center"/>
    </xf>
    <xf numFmtId="39" fontId="0" fillId="0" borderId="2" xfId="0" applyNumberFormat="1" applyFont="1" applyBorder="1" applyAlignment="1">
      <alignment vertical="center"/>
    </xf>
    <xf numFmtId="37" fontId="0" fillId="0" borderId="0" xfId="0" applyNumberFormat="1" applyFont="1" applyBorder="1" applyAlignment="1">
      <alignment vertical="center"/>
    </xf>
    <xf numFmtId="37" fontId="9" fillId="0" borderId="0" xfId="0" applyNumberFormat="1" applyFont="1" applyAlignment="1">
      <alignment vertical="center"/>
    </xf>
    <xf numFmtId="37" fontId="8" fillId="0" borderId="0" xfId="0" applyNumberFormat="1" applyFont="1" applyAlignment="1">
      <alignment horizontal="center" vertical="center"/>
    </xf>
    <xf numFmtId="37" fontId="4" fillId="0" borderId="0" xfId="0" applyNumberFormat="1" applyFont="1" applyAlignment="1">
      <alignment vertical="center"/>
    </xf>
    <xf numFmtId="41" fontId="4" fillId="0" borderId="3" xfId="0" applyNumberFormat="1" applyFont="1" applyBorder="1" applyAlignment="1">
      <alignment horizontal="right" vertical="center"/>
    </xf>
    <xf numFmtId="0" fontId="0" fillId="0" borderId="0" xfId="0" applyFont="1" applyAlignment="1">
      <alignment horizontal="left"/>
    </xf>
    <xf numFmtId="166" fontId="17" fillId="0" borderId="0" xfId="0" applyNumberFormat="1" applyFont="1" applyAlignment="1">
      <alignment horizontal="right" vertical="center"/>
    </xf>
    <xf numFmtId="41" fontId="4" fillId="0" borderId="2" xfId="0" applyNumberFormat="1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4" fillId="0" borderId="0" xfId="0" applyFont="1"/>
    <xf numFmtId="165" fontId="3" fillId="0" borderId="0" xfId="1" applyNumberFormat="1" applyFont="1" applyAlignment="1">
      <alignment horizontal="right"/>
    </xf>
    <xf numFmtId="165" fontId="3" fillId="0" borderId="3" xfId="1" applyNumberFormat="1" applyFont="1" applyBorder="1"/>
    <xf numFmtId="165" fontId="3" fillId="0" borderId="0" xfId="1" applyNumberFormat="1" applyFont="1" applyBorder="1"/>
    <xf numFmtId="165" fontId="4" fillId="0" borderId="1" xfId="1" applyNumberFormat="1" applyFont="1" applyBorder="1" applyAlignment="1">
      <alignment horizontal="right"/>
    </xf>
    <xf numFmtId="165" fontId="4" fillId="0" borderId="0" xfId="1" applyNumberFormat="1" applyFont="1" applyAlignment="1">
      <alignment horizontal="right"/>
    </xf>
    <xf numFmtId="165" fontId="4" fillId="0" borderId="3" xfId="1" applyNumberFormat="1" applyFont="1" applyFill="1" applyBorder="1" applyAlignment="1"/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65" fontId="4" fillId="0" borderId="0" xfId="1" applyNumberFormat="1" applyFont="1"/>
    <xf numFmtId="165" fontId="4" fillId="0" borderId="0" xfId="1" applyNumberFormat="1" applyFont="1" applyAlignment="1">
      <alignment horizontal="center"/>
    </xf>
    <xf numFmtId="49" fontId="0" fillId="0" borderId="0" xfId="0" applyNumberFormat="1"/>
    <xf numFmtId="49" fontId="4" fillId="0" borderId="0" xfId="0" applyNumberFormat="1" applyFont="1"/>
    <xf numFmtId="0" fontId="2" fillId="0" borderId="0" xfId="0" applyFont="1"/>
    <xf numFmtId="0" fontId="1" fillId="0" borderId="0" xfId="0" applyFont="1"/>
    <xf numFmtId="49" fontId="2" fillId="0" borderId="0" xfId="0" applyNumberFormat="1" applyFont="1"/>
    <xf numFmtId="0" fontId="3" fillId="0" borderId="0" xfId="0" applyFont="1" applyAlignment="1">
      <alignment horizontal="center"/>
    </xf>
    <xf numFmtId="49" fontId="9" fillId="0" borderId="0" xfId="0" applyNumberFormat="1" applyFont="1"/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49" fontId="8" fillId="0" borderId="0" xfId="0" applyNumberFormat="1" applyFont="1"/>
    <xf numFmtId="164" fontId="3" fillId="0" borderId="0" xfId="0" applyNumberFormat="1" applyFont="1"/>
    <xf numFmtId="165" fontId="3" fillId="0" borderId="0" xfId="1" applyNumberFormat="1" applyFont="1"/>
    <xf numFmtId="165" fontId="3" fillId="0" borderId="0" xfId="0" applyNumberFormat="1" applyFont="1" applyAlignment="1">
      <alignment horizontal="right"/>
    </xf>
    <xf numFmtId="165" fontId="3" fillId="0" borderId="0" xfId="0" applyNumberFormat="1" applyFont="1"/>
    <xf numFmtId="43" fontId="3" fillId="0" borderId="0" xfId="1" applyFont="1" applyAlignment="1">
      <alignment horizontal="right"/>
    </xf>
    <xf numFmtId="165" fontId="3" fillId="0" borderId="5" xfId="1" applyNumberFormat="1" applyFont="1" applyBorder="1" applyAlignment="1">
      <alignment horizontal="right"/>
    </xf>
    <xf numFmtId="165" fontId="3" fillId="0" borderId="0" xfId="3" applyNumberFormat="1" applyFont="1"/>
    <xf numFmtId="165" fontId="0" fillId="0" borderId="0" xfId="1" applyNumberFormat="1" applyFont="1" applyAlignment="1">
      <alignment horizontal="center"/>
    </xf>
    <xf numFmtId="165" fontId="3" fillId="0" borderId="3" xfId="1" applyNumberFormat="1" applyFont="1" applyBorder="1" applyAlignment="1">
      <alignment horizontal="right"/>
    </xf>
    <xf numFmtId="165" fontId="4" fillId="0" borderId="2" xfId="1" applyNumberFormat="1" applyFont="1" applyBorder="1" applyAlignment="1">
      <alignment horizontal="right"/>
    </xf>
    <xf numFmtId="43" fontId="0" fillId="0" borderId="0" xfId="1" applyFont="1" applyAlignment="1">
      <alignment horizontal="center"/>
    </xf>
    <xf numFmtId="41" fontId="3" fillId="0" borderId="0" xfId="1" applyNumberFormat="1" applyFont="1" applyAlignment="1">
      <alignment horizontal="center" vertical="center"/>
    </xf>
    <xf numFmtId="41" fontId="0" fillId="0" borderId="0" xfId="1" applyNumberFormat="1" applyFont="1" applyAlignment="1">
      <alignment horizontal="center"/>
    </xf>
    <xf numFmtId="165" fontId="3" fillId="0" borderId="0" xfId="1" applyNumberFormat="1" applyFont="1" applyAlignment="1">
      <alignment horizontal="center"/>
    </xf>
    <xf numFmtId="41" fontId="3" fillId="0" borderId="0" xfId="1" applyNumberFormat="1" applyFont="1" applyAlignment="1">
      <alignment horizontal="center"/>
    </xf>
    <xf numFmtId="49" fontId="3" fillId="0" borderId="0" xfId="0" applyNumberFormat="1" applyFont="1"/>
    <xf numFmtId="49" fontId="3" fillId="2" borderId="0" xfId="0" applyNumberFormat="1" applyFont="1" applyFill="1"/>
    <xf numFmtId="43" fontId="3" fillId="0" borderId="0" xfId="1" applyFont="1"/>
    <xf numFmtId="49" fontId="9" fillId="0" borderId="0" xfId="0" applyNumberFormat="1" applyFont="1" applyFill="1" applyAlignment="1">
      <alignment horizontal="center"/>
    </xf>
    <xf numFmtId="165" fontId="0" fillId="0" borderId="3" xfId="1" applyNumberFormat="1" applyFont="1" applyFill="1" applyBorder="1" applyAlignment="1"/>
    <xf numFmtId="41" fontId="0" fillId="0" borderId="0" xfId="0" applyNumberFormat="1" applyFont="1" applyFill="1" applyAlignment="1">
      <alignment horizontal="right" vertical="center"/>
    </xf>
    <xf numFmtId="165" fontId="3" fillId="0" borderId="0" xfId="1" applyNumberFormat="1" applyFont="1" applyFill="1"/>
    <xf numFmtId="164" fontId="3" fillId="0" borderId="0" xfId="0" applyNumberFormat="1" applyFont="1" applyFill="1"/>
    <xf numFmtId="165" fontId="3" fillId="0" borderId="5" xfId="1" applyNumberFormat="1" applyFont="1" applyFill="1" applyBorder="1" applyAlignment="1">
      <alignment horizontal="right"/>
    </xf>
    <xf numFmtId="165" fontId="3" fillId="0" borderId="0" xfId="3" applyNumberFormat="1" applyFont="1" applyFill="1"/>
    <xf numFmtId="165" fontId="0" fillId="0" borderId="0" xfId="1" applyNumberFormat="1" applyFont="1" applyFill="1" applyAlignment="1">
      <alignment horizontal="center"/>
    </xf>
    <xf numFmtId="165" fontId="0" fillId="0" borderId="0" xfId="1" applyNumberFormat="1" applyFont="1"/>
    <xf numFmtId="165" fontId="0" fillId="0" borderId="0" xfId="1" applyNumberFormat="1" applyFont="1" applyFill="1" applyAlignment="1">
      <alignment horizontal="right"/>
    </xf>
    <xf numFmtId="165" fontId="3" fillId="0" borderId="3" xfId="1" applyNumberFormat="1" applyFont="1" applyFill="1" applyBorder="1" applyAlignment="1">
      <alignment horizontal="right"/>
    </xf>
    <xf numFmtId="41" fontId="0" fillId="0" borderId="3" xfId="0" applyNumberFormat="1" applyFont="1" applyFill="1" applyBorder="1" applyAlignment="1">
      <alignment horizontal="right" vertical="center"/>
    </xf>
    <xf numFmtId="41" fontId="4" fillId="0" borderId="3" xfId="0" applyNumberFormat="1" applyFont="1" applyFill="1" applyBorder="1" applyAlignment="1">
      <alignment horizontal="right" vertical="center"/>
    </xf>
    <xf numFmtId="41" fontId="4" fillId="0" borderId="0" xfId="0" applyNumberFormat="1" applyFont="1" applyBorder="1" applyAlignment="1">
      <alignment horizontal="right" vertical="center"/>
    </xf>
    <xf numFmtId="43" fontId="0" fillId="0" borderId="3" xfId="1" applyFont="1" applyBorder="1" applyAlignment="1">
      <alignment horizontal="right" vertical="center"/>
    </xf>
    <xf numFmtId="43" fontId="4" fillId="0" borderId="3" xfId="1" applyFont="1" applyBorder="1" applyAlignment="1">
      <alignment horizontal="right" vertical="center"/>
    </xf>
    <xf numFmtId="43" fontId="0" fillId="0" borderId="0" xfId="1" applyFont="1" applyAlignment="1">
      <alignment horizontal="right" vertical="center"/>
    </xf>
    <xf numFmtId="43" fontId="0" fillId="0" borderId="0" xfId="1" applyFont="1"/>
    <xf numFmtId="37" fontId="4" fillId="0" borderId="0" xfId="0" applyNumberFormat="1" applyFont="1" applyBorder="1" applyAlignment="1">
      <alignment vertical="center"/>
    </xf>
    <xf numFmtId="43" fontId="0" fillId="0" borderId="0" xfId="1" applyFont="1" applyFill="1" applyAlignment="1">
      <alignment horizontal="right" vertical="center"/>
    </xf>
    <xf numFmtId="43" fontId="3" fillId="0" borderId="0" xfId="1" applyFont="1" applyFill="1" applyAlignment="1"/>
    <xf numFmtId="43" fontId="3" fillId="0" borderId="0" xfId="1" applyFont="1" applyFill="1" applyBorder="1" applyAlignment="1"/>
    <xf numFmtId="43" fontId="3" fillId="0" borderId="3" xfId="1" applyFont="1" applyFill="1" applyBorder="1" applyAlignment="1"/>
    <xf numFmtId="43" fontId="4" fillId="0" borderId="1" xfId="1" applyFont="1" applyFill="1" applyBorder="1" applyAlignment="1"/>
    <xf numFmtId="165" fontId="0" fillId="0" borderId="0" xfId="1" applyNumberFormat="1" applyFont="1" applyFill="1" applyBorder="1" applyAlignment="1"/>
    <xf numFmtId="0" fontId="4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/>
    <xf numFmtId="0" fontId="6" fillId="0" borderId="0" xfId="0" applyFont="1" applyFill="1" applyBorder="1" applyAlignment="1"/>
    <xf numFmtId="164" fontId="7" fillId="0" borderId="0" xfId="0" applyNumberFormat="1" applyFont="1" applyFill="1" applyBorder="1" applyAlignment="1"/>
    <xf numFmtId="0" fontId="2" fillId="0" borderId="0" xfId="0" applyFont="1" applyFill="1" applyBorder="1" applyAlignment="1"/>
    <xf numFmtId="49" fontId="7" fillId="0" borderId="0" xfId="0" applyNumberFormat="1" applyFont="1" applyFill="1" applyBorder="1" applyAlignment="1"/>
    <xf numFmtId="49" fontId="9" fillId="0" borderId="0" xfId="0" applyNumberFormat="1" applyFont="1" applyFill="1" applyBorder="1" applyAlignment="1"/>
    <xf numFmtId="165" fontId="7" fillId="0" borderId="0" xfId="1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165" fontId="10" fillId="0" borderId="0" xfId="1" applyNumberFormat="1" applyFont="1" applyFill="1" applyBorder="1" applyAlignment="1">
      <alignment horizontal="right"/>
    </xf>
    <xf numFmtId="164" fontId="10" fillId="0" borderId="0" xfId="0" applyNumberFormat="1" applyFont="1" applyFill="1" applyBorder="1" applyAlignment="1">
      <alignment horizontal="right"/>
    </xf>
    <xf numFmtId="164" fontId="7" fillId="2" borderId="0" xfId="0" applyNumberFormat="1" applyFont="1" applyFill="1" applyBorder="1" applyAlignment="1">
      <alignment horizontal="right"/>
    </xf>
    <xf numFmtId="164" fontId="10" fillId="2" borderId="0" xfId="0" applyNumberFormat="1" applyFont="1" applyFill="1" applyBorder="1" applyAlignment="1">
      <alignment horizontal="right"/>
    </xf>
    <xf numFmtId="49" fontId="0" fillId="0" borderId="0" xfId="0" applyNumberFormat="1" applyFont="1" applyFill="1" applyBorder="1" applyAlignment="1"/>
    <xf numFmtId="164" fontId="3" fillId="2" borderId="0" xfId="13" applyNumberFormat="1" applyFont="1" applyFill="1" applyBorder="1" applyAlignment="1">
      <alignment horizontal="right"/>
    </xf>
    <xf numFmtId="43" fontId="7" fillId="0" borderId="0" xfId="1" applyFont="1" applyFill="1" applyBorder="1" applyAlignment="1">
      <alignment horizontal="right"/>
    </xf>
    <xf numFmtId="49" fontId="4" fillId="0" borderId="0" xfId="0" applyNumberFormat="1" applyFont="1" applyFill="1" applyBorder="1"/>
    <xf numFmtId="165" fontId="4" fillId="0" borderId="0" xfId="4" applyNumberFormat="1" applyFont="1" applyFill="1" applyBorder="1" applyAlignment="1">
      <alignment horizontal="right"/>
    </xf>
    <xf numFmtId="49" fontId="0" fillId="0" borderId="0" xfId="0" applyNumberFormat="1" applyFill="1" applyBorder="1"/>
    <xf numFmtId="164" fontId="0" fillId="2" borderId="0" xfId="0" applyNumberFormat="1" applyFont="1" applyFill="1" applyBorder="1" applyAlignment="1">
      <alignment horizontal="right"/>
    </xf>
    <xf numFmtId="43" fontId="0" fillId="0" borderId="0" xfId="1" applyFont="1" applyFill="1" applyBorder="1" applyAlignment="1"/>
    <xf numFmtId="43" fontId="0" fillId="0" borderId="0" xfId="1" applyNumberFormat="1" applyFont="1" applyFill="1" applyBorder="1" applyAlignment="1"/>
    <xf numFmtId="43" fontId="7" fillId="0" borderId="0" xfId="1" applyNumberFormat="1" applyFont="1" applyFill="1" applyBorder="1" applyAlignment="1"/>
    <xf numFmtId="49" fontId="9" fillId="0" borderId="0" xfId="0" applyNumberFormat="1" applyFont="1" applyFill="1" applyBorder="1"/>
    <xf numFmtId="165" fontId="7" fillId="2" borderId="0" xfId="1" applyNumberFormat="1" applyFont="1" applyFill="1" applyBorder="1" applyAlignment="1"/>
    <xf numFmtId="165" fontId="3" fillId="2" borderId="0" xfId="1" applyNumberFormat="1" applyFont="1" applyFill="1" applyBorder="1" applyAlignment="1"/>
    <xf numFmtId="0" fontId="9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43" fontId="7" fillId="2" borderId="0" xfId="1" applyFont="1" applyFill="1" applyBorder="1" applyAlignment="1"/>
    <xf numFmtId="0" fontId="7" fillId="2" borderId="0" xfId="0" applyFont="1" applyFill="1" applyBorder="1" applyAlignment="1"/>
    <xf numFmtId="49" fontId="0" fillId="0" borderId="0" xfId="0" quotePrefix="1" applyNumberFormat="1" applyFont="1" applyFill="1" applyBorder="1" applyAlignment="1"/>
    <xf numFmtId="0" fontId="9" fillId="0" borderId="0" xfId="0" applyFont="1" applyFill="1" applyBorder="1" applyAlignment="1">
      <alignment horizontal="center"/>
    </xf>
    <xf numFmtId="43" fontId="7" fillId="0" borderId="0" xfId="1" applyFont="1" applyFill="1" applyBorder="1" applyAlignment="1"/>
    <xf numFmtId="164" fontId="3" fillId="0" borderId="3" xfId="13" applyNumberFormat="1" applyFill="1" applyBorder="1" applyAlignment="1">
      <alignment horizontal="right"/>
    </xf>
    <xf numFmtId="43" fontId="0" fillId="0" borderId="3" xfId="1" applyFont="1" applyFill="1" applyBorder="1" applyAlignment="1">
      <alignment horizontal="right" vertical="center"/>
    </xf>
    <xf numFmtId="165" fontId="0" fillId="0" borderId="0" xfId="1" applyNumberFormat="1" applyFont="1" applyFill="1" applyAlignment="1">
      <alignment horizontal="right" vertical="center"/>
    </xf>
    <xf numFmtId="165" fontId="4" fillId="0" borderId="3" xfId="1" applyNumberFormat="1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165" fontId="3" fillId="0" borderId="3" xfId="3" applyNumberFormat="1" applyFont="1" applyBorder="1"/>
    <xf numFmtId="164" fontId="3" fillId="0" borderId="3" xfId="0" applyNumberFormat="1" applyFont="1" applyFill="1" applyBorder="1" applyAlignment="1">
      <alignment horizontal="right"/>
    </xf>
    <xf numFmtId="165" fontId="0" fillId="0" borderId="3" xfId="1" applyNumberFormat="1" applyFont="1" applyFill="1" applyBorder="1" applyAlignment="1">
      <alignment horizontal="center"/>
    </xf>
    <xf numFmtId="49" fontId="0" fillId="0" borderId="0" xfId="0" applyNumberFormat="1" applyAlignment="1">
      <alignment wrapText="1"/>
    </xf>
    <xf numFmtId="49" fontId="0" fillId="0" borderId="0" xfId="0" applyNumberFormat="1" applyAlignment="1">
      <alignment horizontal="left"/>
    </xf>
    <xf numFmtId="0" fontId="0" fillId="0" borderId="0" xfId="0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2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</cellXfs>
  <cellStyles count="14">
    <cellStyle name="Comma" xfId="1" builtinId="3"/>
    <cellStyle name="Comma 2" xfId="2"/>
    <cellStyle name="Comma 2 2" xfId="3"/>
    <cellStyle name="Comma 3" xfId="4"/>
    <cellStyle name="Comma 3 3" xfId="5"/>
    <cellStyle name="Comma 5" xfId="6"/>
    <cellStyle name="Comma 92" xfId="7"/>
    <cellStyle name="Normal" xfId="0" builtinId="0"/>
    <cellStyle name="Normal 11 2 2" xfId="8"/>
    <cellStyle name="Normal 2 2 2" xfId="9"/>
    <cellStyle name="Normal 3" xfId="10"/>
    <cellStyle name="Normal 38" xfId="11"/>
    <cellStyle name="Normal 4 3" xfId="12"/>
    <cellStyle name="Normal 5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188"/>
  <sheetViews>
    <sheetView tabSelected="1" zoomScale="85" zoomScaleNormal="85" zoomScaleSheetLayoutView="80" workbookViewId="0"/>
  </sheetViews>
  <sheetFormatPr defaultColWidth="9.140625" defaultRowHeight="21.75" customHeight="1" x14ac:dyDescent="0.45"/>
  <cols>
    <col min="1" max="1" width="52.28515625" style="239" customWidth="1"/>
    <col min="2" max="2" width="9.140625" style="233" customWidth="1"/>
    <col min="3" max="3" width="2.140625" style="72" customWidth="1"/>
    <col min="4" max="4" width="16.7109375" style="72" customWidth="1"/>
    <col min="5" max="5" width="0.7109375" style="72" customWidth="1"/>
    <col min="6" max="6" width="16.7109375" style="72" customWidth="1"/>
    <col min="7" max="7" width="0.85546875" style="72" customWidth="1"/>
    <col min="8" max="8" width="16.7109375" style="72" customWidth="1"/>
    <col min="9" max="9" width="0.85546875" style="72" customWidth="1"/>
    <col min="10" max="10" width="16.7109375" style="72" customWidth="1"/>
    <col min="11" max="12" width="12.7109375" style="72" bestFit="1" customWidth="1"/>
    <col min="13" max="13" width="14.5703125" style="72" bestFit="1" customWidth="1"/>
    <col min="14" max="14" width="10.85546875" style="72" bestFit="1" customWidth="1"/>
    <col min="15" max="16384" width="9.140625" style="72"/>
  </cols>
  <sheetData>
    <row r="1" spans="1:13" s="9" customFormat="1" ht="23.25" customHeight="1" x14ac:dyDescent="0.5">
      <c r="A1" s="19" t="s">
        <v>57</v>
      </c>
      <c r="B1" s="6"/>
      <c r="C1" s="18"/>
      <c r="D1" s="7"/>
      <c r="E1" s="18"/>
      <c r="F1" s="18"/>
      <c r="G1" s="18"/>
      <c r="H1" s="18"/>
      <c r="I1" s="18"/>
      <c r="J1" s="18"/>
    </row>
    <row r="2" spans="1:13" s="9" customFormat="1" ht="23.25" customHeight="1" x14ac:dyDescent="0.5">
      <c r="A2" s="19" t="s">
        <v>31</v>
      </c>
      <c r="B2" s="6"/>
      <c r="C2" s="18"/>
      <c r="D2" s="7"/>
      <c r="E2" s="18"/>
      <c r="F2" s="18"/>
      <c r="G2" s="18"/>
      <c r="H2" s="18"/>
      <c r="I2" s="18"/>
      <c r="J2" s="18"/>
    </row>
    <row r="3" spans="1:13" s="9" customFormat="1" ht="23.25" customHeight="1" x14ac:dyDescent="0.5">
      <c r="A3" s="19"/>
      <c r="B3" s="6"/>
      <c r="C3" s="18"/>
      <c r="D3" s="7"/>
      <c r="E3" s="18"/>
      <c r="F3" s="18"/>
      <c r="G3" s="18"/>
      <c r="H3" s="18"/>
      <c r="I3" s="18"/>
      <c r="J3" s="18"/>
    </row>
    <row r="4" spans="1:13" s="9" customFormat="1" ht="21.75" customHeight="1" x14ac:dyDescent="0.5">
      <c r="A4" s="19"/>
      <c r="B4" s="6"/>
      <c r="C4" s="18"/>
      <c r="D4" s="280" t="s">
        <v>90</v>
      </c>
      <c r="E4" s="280"/>
      <c r="F4" s="280"/>
      <c r="G4" s="7"/>
      <c r="H4" s="7"/>
      <c r="I4" s="7"/>
      <c r="J4" s="7"/>
    </row>
    <row r="5" spans="1:13" s="9" customFormat="1" ht="21.75" customHeight="1" x14ac:dyDescent="0.45">
      <c r="A5" s="16"/>
      <c r="B5" s="24"/>
      <c r="C5" s="25"/>
      <c r="D5" s="280" t="s">
        <v>89</v>
      </c>
      <c r="E5" s="280"/>
      <c r="F5" s="280"/>
      <c r="G5" s="20"/>
      <c r="H5" s="280" t="s">
        <v>25</v>
      </c>
      <c r="I5" s="280"/>
      <c r="J5" s="280"/>
    </row>
    <row r="6" spans="1:13" s="9" customFormat="1" ht="21.75" customHeight="1" x14ac:dyDescent="0.5">
      <c r="A6" s="19"/>
      <c r="B6" s="24"/>
      <c r="C6" s="25"/>
      <c r="D6" s="68" t="s">
        <v>110</v>
      </c>
      <c r="E6" s="22"/>
      <c r="F6" s="2" t="s">
        <v>30</v>
      </c>
      <c r="G6" s="22"/>
      <c r="H6" s="68" t="s">
        <v>110</v>
      </c>
      <c r="I6" s="22"/>
      <c r="J6" s="2" t="s">
        <v>30</v>
      </c>
    </row>
    <row r="7" spans="1:13" s="9" customFormat="1" ht="21.75" customHeight="1" x14ac:dyDescent="0.5">
      <c r="A7" s="19" t="s">
        <v>19</v>
      </c>
      <c r="B7" s="24" t="s">
        <v>0</v>
      </c>
      <c r="C7" s="25"/>
      <c r="D7" s="2">
        <v>2563</v>
      </c>
      <c r="E7" s="22"/>
      <c r="F7" s="2">
        <v>2563</v>
      </c>
      <c r="G7" s="22"/>
      <c r="H7" s="2">
        <v>2563</v>
      </c>
      <c r="I7" s="22"/>
      <c r="J7" s="2">
        <v>2563</v>
      </c>
    </row>
    <row r="8" spans="1:13" s="9" customFormat="1" ht="21.75" customHeight="1" x14ac:dyDescent="0.5">
      <c r="A8" s="19"/>
      <c r="B8" s="24"/>
      <c r="C8" s="25"/>
      <c r="D8" s="43" t="s">
        <v>35</v>
      </c>
      <c r="E8" s="22"/>
      <c r="F8" s="43"/>
      <c r="G8" s="22"/>
      <c r="H8" s="43" t="s">
        <v>35</v>
      </c>
      <c r="I8" s="22"/>
      <c r="J8" s="43"/>
    </row>
    <row r="9" spans="1:13" s="9" customFormat="1" ht="21.75" customHeight="1" x14ac:dyDescent="0.45">
      <c r="A9" s="16"/>
      <c r="B9" s="24"/>
      <c r="C9" s="25"/>
      <c r="D9" s="281" t="s">
        <v>49</v>
      </c>
      <c r="E9" s="281"/>
      <c r="F9" s="281"/>
      <c r="G9" s="281"/>
      <c r="H9" s="281"/>
      <c r="I9" s="281"/>
      <c r="J9" s="281"/>
    </row>
    <row r="10" spans="1:13" ht="21.75" customHeight="1" x14ac:dyDescent="0.45">
      <c r="A10" s="14" t="s">
        <v>1</v>
      </c>
      <c r="B10" s="6"/>
      <c r="C10" s="2"/>
      <c r="D10" s="26"/>
      <c r="E10" s="26"/>
      <c r="F10" s="26"/>
      <c r="G10" s="26"/>
      <c r="H10" s="34"/>
      <c r="I10" s="34"/>
      <c r="J10" s="34"/>
      <c r="K10" s="48"/>
      <c r="L10" s="48"/>
    </row>
    <row r="11" spans="1:13" ht="21.75" customHeight="1" x14ac:dyDescent="0.45">
      <c r="A11" s="15" t="s">
        <v>2</v>
      </c>
      <c r="B11" s="6"/>
      <c r="C11" s="2"/>
      <c r="D11" s="58">
        <v>1176708</v>
      </c>
      <c r="E11" s="26"/>
      <c r="F11" s="58">
        <v>1403995</v>
      </c>
      <c r="G11" s="26"/>
      <c r="H11" s="58">
        <v>1176708</v>
      </c>
      <c r="I11" s="34"/>
      <c r="J11" s="58">
        <v>1403995</v>
      </c>
      <c r="K11" s="92"/>
      <c r="L11" s="92"/>
    </row>
    <row r="12" spans="1:13" ht="21.75" customHeight="1" x14ac:dyDescent="0.45">
      <c r="A12" s="85" t="s">
        <v>102</v>
      </c>
      <c r="B12" s="6"/>
      <c r="C12" s="2"/>
      <c r="D12" s="58"/>
      <c r="E12" s="26"/>
      <c r="F12" s="58"/>
      <c r="G12" s="26"/>
      <c r="H12" s="58"/>
      <c r="I12" s="34"/>
      <c r="J12" s="58"/>
      <c r="K12" s="92"/>
      <c r="L12" s="92"/>
    </row>
    <row r="13" spans="1:13" ht="21.75" customHeight="1" x14ac:dyDescent="0.45">
      <c r="A13" s="120" t="s">
        <v>103</v>
      </c>
      <c r="B13" s="6">
        <v>6</v>
      </c>
      <c r="C13" s="2"/>
      <c r="D13" s="58">
        <v>520863</v>
      </c>
      <c r="E13" s="26"/>
      <c r="F13" s="58">
        <v>2146254</v>
      </c>
      <c r="G13" s="26"/>
      <c r="H13" s="58">
        <v>520863</v>
      </c>
      <c r="I13" s="34"/>
      <c r="J13" s="58">
        <v>2146254</v>
      </c>
      <c r="K13" s="92"/>
      <c r="L13" s="92"/>
    </row>
    <row r="14" spans="1:13" ht="21.75" customHeight="1" x14ac:dyDescent="0.45">
      <c r="A14" s="85" t="s">
        <v>50</v>
      </c>
      <c r="B14" s="6">
        <v>5</v>
      </c>
      <c r="C14" s="2"/>
      <c r="D14" s="58">
        <v>1119561</v>
      </c>
      <c r="E14" s="26"/>
      <c r="F14" s="101">
        <v>1113978</v>
      </c>
      <c r="G14" s="26"/>
      <c r="H14" s="58">
        <v>1119561</v>
      </c>
      <c r="I14" s="34"/>
      <c r="J14" s="101">
        <v>1113978</v>
      </c>
      <c r="K14" s="92"/>
      <c r="L14" s="92"/>
      <c r="M14" s="95"/>
    </row>
    <row r="15" spans="1:13" ht="21.75" customHeight="1" x14ac:dyDescent="0.45">
      <c r="A15" s="40" t="s">
        <v>47</v>
      </c>
      <c r="B15" s="91"/>
      <c r="C15" s="2"/>
      <c r="D15" s="84">
        <v>845281</v>
      </c>
      <c r="E15" s="1"/>
      <c r="F15" s="57">
        <v>1430883</v>
      </c>
      <c r="G15" s="1"/>
      <c r="H15" s="84">
        <v>845281</v>
      </c>
      <c r="I15" s="1"/>
      <c r="J15" s="57">
        <v>1430883</v>
      </c>
      <c r="K15" s="92"/>
      <c r="L15" s="49"/>
    </row>
    <row r="16" spans="1:13" ht="21.75" customHeight="1" x14ac:dyDescent="0.45">
      <c r="A16" s="15" t="s">
        <v>3</v>
      </c>
      <c r="B16" s="91"/>
      <c r="C16" s="2"/>
      <c r="D16" s="65">
        <v>117343</v>
      </c>
      <c r="E16" s="1"/>
      <c r="F16" s="1">
        <v>106300</v>
      </c>
      <c r="G16" s="1"/>
      <c r="H16" s="60">
        <v>117343</v>
      </c>
      <c r="I16" s="1"/>
      <c r="J16" s="1">
        <v>106300</v>
      </c>
      <c r="K16" s="92"/>
      <c r="L16" s="92"/>
    </row>
    <row r="17" spans="1:13" ht="21.75" customHeight="1" x14ac:dyDescent="0.45">
      <c r="A17" s="17" t="s">
        <v>4</v>
      </c>
      <c r="B17" s="89"/>
      <c r="C17" s="2"/>
      <c r="D17" s="12">
        <f>SUM(D11:D16)</f>
        <v>3779756</v>
      </c>
      <c r="E17" s="5"/>
      <c r="F17" s="12">
        <f>SUM(F11:F16)</f>
        <v>6201410</v>
      </c>
      <c r="G17" s="5"/>
      <c r="H17" s="12">
        <f>SUM(H11:H16)</f>
        <v>3779756</v>
      </c>
      <c r="I17" s="5"/>
      <c r="J17" s="12">
        <f>SUM(J11:J16)</f>
        <v>6201410</v>
      </c>
      <c r="K17" s="42"/>
    </row>
    <row r="18" spans="1:13" ht="12" customHeight="1" x14ac:dyDescent="0.45">
      <c r="A18" s="17"/>
      <c r="B18" s="89"/>
      <c r="C18" s="2"/>
      <c r="D18" s="57"/>
      <c r="E18" s="5"/>
      <c r="F18" s="21"/>
      <c r="G18" s="5"/>
      <c r="H18" s="21"/>
      <c r="I18" s="5"/>
      <c r="J18" s="21"/>
    </row>
    <row r="19" spans="1:13" ht="21.75" customHeight="1" x14ac:dyDescent="0.45">
      <c r="A19" s="14" t="s">
        <v>5</v>
      </c>
      <c r="B19" s="90"/>
      <c r="C19" s="2"/>
      <c r="D19" s="57"/>
      <c r="E19" s="1"/>
      <c r="F19" s="1"/>
      <c r="G19" s="1"/>
      <c r="H19" s="57"/>
      <c r="I19" s="1"/>
      <c r="J19" s="1"/>
      <c r="K19" s="42"/>
    </row>
    <row r="20" spans="1:13" ht="21.75" customHeight="1" x14ac:dyDescent="0.45">
      <c r="A20" s="69" t="s">
        <v>104</v>
      </c>
      <c r="B20" s="90"/>
      <c r="C20" s="2"/>
      <c r="D20" s="57"/>
      <c r="E20" s="1"/>
      <c r="F20" s="1"/>
      <c r="G20" s="1"/>
      <c r="H20" s="57"/>
      <c r="I20" s="1"/>
      <c r="J20" s="1"/>
      <c r="K20" s="42"/>
    </row>
    <row r="21" spans="1:13" ht="21.75" customHeight="1" x14ac:dyDescent="0.45">
      <c r="A21" s="119" t="s">
        <v>101</v>
      </c>
      <c r="B21" s="6">
        <v>7</v>
      </c>
      <c r="C21" s="2"/>
      <c r="D21" s="57">
        <v>1510521</v>
      </c>
      <c r="E21" s="1"/>
      <c r="F21" s="58">
        <v>1704769</v>
      </c>
      <c r="G21" s="1"/>
      <c r="H21" s="57">
        <v>1510521</v>
      </c>
      <c r="I21" s="1"/>
      <c r="J21" s="57">
        <v>1704769</v>
      </c>
      <c r="K21" s="92"/>
      <c r="L21" s="92"/>
    </row>
    <row r="22" spans="1:13" ht="21.75" customHeight="1" x14ac:dyDescent="0.45">
      <c r="A22" s="69" t="s">
        <v>46</v>
      </c>
      <c r="B22" s="6">
        <v>8</v>
      </c>
      <c r="C22" s="2"/>
      <c r="D22" s="56">
        <v>17082645</v>
      </c>
      <c r="E22" s="1"/>
      <c r="F22" s="57">
        <v>14471897</v>
      </c>
      <c r="G22" s="1"/>
      <c r="H22" s="92">
        <v>7785440</v>
      </c>
      <c r="I22" s="1"/>
      <c r="J22" s="57">
        <v>4630574</v>
      </c>
      <c r="K22" s="92"/>
    </row>
    <row r="23" spans="1:13" ht="21.75" customHeight="1" x14ac:dyDescent="0.45">
      <c r="A23" s="39" t="s">
        <v>58</v>
      </c>
      <c r="B23" s="6">
        <v>8</v>
      </c>
      <c r="C23" s="2"/>
      <c r="D23" s="97">
        <v>0</v>
      </c>
      <c r="E23" s="1"/>
      <c r="F23" s="58">
        <v>0</v>
      </c>
      <c r="G23" s="1"/>
      <c r="H23" s="1">
        <v>1288624</v>
      </c>
      <c r="I23" s="1"/>
      <c r="J23" s="57">
        <v>1288624</v>
      </c>
      <c r="K23" s="92"/>
    </row>
    <row r="24" spans="1:13" ht="21.75" customHeight="1" x14ac:dyDescent="0.45">
      <c r="A24" s="15" t="s">
        <v>59</v>
      </c>
      <c r="B24" s="91">
        <v>9</v>
      </c>
      <c r="C24" s="2"/>
      <c r="D24" s="57">
        <v>2801177</v>
      </c>
      <c r="E24" s="1"/>
      <c r="F24" s="101">
        <v>2938753</v>
      </c>
      <c r="G24" s="1"/>
      <c r="H24" s="1">
        <v>2801177</v>
      </c>
      <c r="I24" s="1"/>
      <c r="J24" s="1">
        <v>2938753</v>
      </c>
      <c r="K24" s="92"/>
      <c r="L24" s="92"/>
      <c r="M24" s="92"/>
    </row>
    <row r="25" spans="1:13" ht="21.75" customHeight="1" x14ac:dyDescent="0.45">
      <c r="A25" s="69" t="s">
        <v>45</v>
      </c>
      <c r="B25" s="91"/>
      <c r="C25" s="2"/>
      <c r="D25" s="56">
        <v>3212</v>
      </c>
      <c r="E25" s="1"/>
      <c r="F25" s="1">
        <v>3290</v>
      </c>
      <c r="G25" s="1"/>
      <c r="H25" s="56">
        <v>3212</v>
      </c>
      <c r="I25" s="1"/>
      <c r="J25" s="1">
        <v>3290</v>
      </c>
      <c r="K25" s="92"/>
      <c r="L25" s="92"/>
    </row>
    <row r="26" spans="1:13" ht="21.75" customHeight="1" x14ac:dyDescent="0.45">
      <c r="A26" s="17" t="s">
        <v>6</v>
      </c>
      <c r="B26" s="6"/>
      <c r="C26" s="2"/>
      <c r="D26" s="12">
        <f>SUM(D21:D25)</f>
        <v>21397555</v>
      </c>
      <c r="E26" s="5"/>
      <c r="F26" s="12">
        <f>SUM(F21:F25)</f>
        <v>19118709</v>
      </c>
      <c r="G26" s="5"/>
      <c r="H26" s="12">
        <f>SUM(H21:H25)</f>
        <v>13388974</v>
      </c>
      <c r="I26" s="5"/>
      <c r="J26" s="12">
        <f>SUM(J21:J25)</f>
        <v>10566010</v>
      </c>
    </row>
    <row r="27" spans="1:13" ht="12" customHeight="1" x14ac:dyDescent="0.45">
      <c r="A27" s="17"/>
      <c r="B27" s="6"/>
      <c r="C27" s="2"/>
      <c r="D27" s="56"/>
      <c r="E27" s="5"/>
      <c r="F27" s="21"/>
      <c r="G27" s="5"/>
      <c r="H27" s="21"/>
      <c r="I27" s="5"/>
      <c r="J27" s="21"/>
    </row>
    <row r="28" spans="1:13" s="29" customFormat="1" ht="21.75" customHeight="1" thickBot="1" x14ac:dyDescent="0.5">
      <c r="A28" s="17" t="s">
        <v>7</v>
      </c>
      <c r="B28" s="6"/>
      <c r="C28" s="2"/>
      <c r="D28" s="13">
        <f>SUM(D17+D26)</f>
        <v>25177311</v>
      </c>
      <c r="E28" s="5"/>
      <c r="F28" s="13">
        <f>SUM(F17+F26)</f>
        <v>25320119</v>
      </c>
      <c r="G28" s="5"/>
      <c r="H28" s="13">
        <f>SUM(H17+H26)</f>
        <v>17168730</v>
      </c>
      <c r="I28" s="5"/>
      <c r="J28" s="13">
        <f>SUM(J17+J26)</f>
        <v>16767420</v>
      </c>
    </row>
    <row r="29" spans="1:13" ht="21.75" customHeight="1" thickTop="1" x14ac:dyDescent="0.45">
      <c r="A29" s="71"/>
      <c r="B29" s="24"/>
      <c r="C29" s="28"/>
      <c r="D29" s="45"/>
      <c r="E29" s="8"/>
      <c r="F29" s="45"/>
      <c r="G29" s="8"/>
      <c r="H29" s="8"/>
      <c r="I29" s="8"/>
      <c r="J29" s="45"/>
      <c r="K29" s="42"/>
    </row>
    <row r="30" spans="1:13" s="9" customFormat="1" ht="24" customHeight="1" x14ac:dyDescent="0.5">
      <c r="A30" s="19" t="s">
        <v>57</v>
      </c>
      <c r="B30" s="6"/>
      <c r="C30" s="18"/>
      <c r="D30" s="11"/>
      <c r="E30" s="11"/>
      <c r="F30" s="11"/>
      <c r="G30" s="11"/>
      <c r="H30" s="11"/>
      <c r="I30" s="11"/>
      <c r="J30" s="11"/>
    </row>
    <row r="31" spans="1:13" s="9" customFormat="1" ht="24" customHeight="1" x14ac:dyDescent="0.5">
      <c r="A31" s="19" t="s">
        <v>31</v>
      </c>
      <c r="B31" s="6"/>
      <c r="C31" s="18"/>
    </row>
    <row r="32" spans="1:13" s="9" customFormat="1" ht="24" customHeight="1" x14ac:dyDescent="0.5">
      <c r="A32" s="19"/>
      <c r="B32" s="6"/>
      <c r="C32" s="18"/>
    </row>
    <row r="33" spans="1:13" s="9" customFormat="1" ht="21.75" customHeight="1" x14ac:dyDescent="0.5">
      <c r="A33" s="19"/>
      <c r="B33" s="6"/>
      <c r="C33" s="18"/>
      <c r="D33" s="280" t="s">
        <v>90</v>
      </c>
      <c r="E33" s="280"/>
      <c r="F33" s="280"/>
    </row>
    <row r="34" spans="1:13" s="9" customFormat="1" ht="22.5" customHeight="1" x14ac:dyDescent="0.45">
      <c r="A34" s="16"/>
      <c r="B34" s="24"/>
      <c r="C34" s="25"/>
      <c r="D34" s="280" t="s">
        <v>89</v>
      </c>
      <c r="E34" s="280"/>
      <c r="F34" s="280"/>
      <c r="G34" s="20"/>
      <c r="H34" s="280" t="s">
        <v>25</v>
      </c>
      <c r="I34" s="280"/>
      <c r="J34" s="280"/>
    </row>
    <row r="35" spans="1:13" s="9" customFormat="1" ht="23.25" x14ac:dyDescent="0.5">
      <c r="A35" s="19"/>
      <c r="B35" s="24"/>
      <c r="C35" s="25"/>
      <c r="D35" s="68" t="s">
        <v>110</v>
      </c>
      <c r="E35" s="22"/>
      <c r="F35" s="2" t="s">
        <v>30</v>
      </c>
      <c r="G35" s="22"/>
      <c r="H35" s="68" t="s">
        <v>110</v>
      </c>
      <c r="I35" s="22"/>
      <c r="J35" s="2" t="s">
        <v>30</v>
      </c>
    </row>
    <row r="36" spans="1:13" s="9" customFormat="1" ht="23.25" x14ac:dyDescent="0.5">
      <c r="A36" s="19" t="s">
        <v>37</v>
      </c>
      <c r="B36" s="24" t="s">
        <v>0</v>
      </c>
      <c r="C36" s="25"/>
      <c r="D36" s="2">
        <v>2563</v>
      </c>
      <c r="E36" s="22"/>
      <c r="F36" s="2">
        <v>2563</v>
      </c>
      <c r="G36" s="22"/>
      <c r="H36" s="2">
        <v>2563</v>
      </c>
      <c r="I36" s="22"/>
      <c r="J36" s="2">
        <v>2563</v>
      </c>
    </row>
    <row r="37" spans="1:13" s="9" customFormat="1" ht="23.25" x14ac:dyDescent="0.5">
      <c r="A37" s="19"/>
      <c r="B37" s="24"/>
      <c r="C37" s="25"/>
      <c r="D37" s="43" t="s">
        <v>35</v>
      </c>
      <c r="E37" s="22"/>
      <c r="F37" s="43"/>
      <c r="G37" s="22"/>
      <c r="H37" s="43" t="s">
        <v>35</v>
      </c>
      <c r="I37" s="22"/>
      <c r="J37" s="43"/>
    </row>
    <row r="38" spans="1:13" s="9" customFormat="1" ht="21.75" customHeight="1" x14ac:dyDescent="0.5">
      <c r="A38" s="19"/>
      <c r="B38" s="24"/>
      <c r="C38" s="25"/>
      <c r="D38" s="281" t="s">
        <v>49</v>
      </c>
      <c r="E38" s="281"/>
      <c r="F38" s="281"/>
      <c r="G38" s="281"/>
      <c r="H38" s="281"/>
      <c r="I38" s="281"/>
      <c r="J38" s="281"/>
    </row>
    <row r="39" spans="1:13" x14ac:dyDescent="0.45">
      <c r="A39" s="14" t="s">
        <v>8</v>
      </c>
      <c r="B39" s="6"/>
      <c r="C39" s="2"/>
      <c r="D39" s="2"/>
      <c r="E39" s="2"/>
      <c r="F39" s="2"/>
      <c r="G39" s="2"/>
      <c r="H39" s="2"/>
      <c r="I39" s="2"/>
      <c r="J39" s="2"/>
    </row>
    <row r="40" spans="1:13" x14ac:dyDescent="0.45">
      <c r="A40" s="39" t="s">
        <v>60</v>
      </c>
      <c r="B40" s="6"/>
      <c r="C40" s="2"/>
      <c r="D40" s="60">
        <v>44637</v>
      </c>
      <c r="E40" s="2"/>
      <c r="F40" s="86">
        <v>16964</v>
      </c>
      <c r="G40" s="2"/>
      <c r="H40" s="31">
        <v>44637</v>
      </c>
      <c r="I40" s="2"/>
      <c r="J40" s="86">
        <v>16964</v>
      </c>
      <c r="K40" s="92"/>
      <c r="L40" s="108"/>
    </row>
    <row r="41" spans="1:13" x14ac:dyDescent="0.45">
      <c r="A41" s="39" t="s">
        <v>51</v>
      </c>
      <c r="B41" s="6">
        <v>5</v>
      </c>
      <c r="C41" s="2"/>
      <c r="D41" s="60">
        <v>871352</v>
      </c>
      <c r="E41" s="1"/>
      <c r="F41" s="86">
        <v>1454408</v>
      </c>
      <c r="G41" s="1"/>
      <c r="H41" s="60">
        <v>871352</v>
      </c>
      <c r="I41" s="1"/>
      <c r="J41" s="86">
        <v>1454408</v>
      </c>
      <c r="K41" s="92"/>
      <c r="L41" s="92"/>
    </row>
    <row r="42" spans="1:13" x14ac:dyDescent="0.45">
      <c r="A42" s="39" t="s">
        <v>44</v>
      </c>
      <c r="B42" s="6"/>
      <c r="C42" s="3"/>
      <c r="D42" s="56">
        <v>23129</v>
      </c>
      <c r="E42" s="10"/>
      <c r="F42" s="87">
        <v>63881</v>
      </c>
      <c r="G42" s="1"/>
      <c r="H42" s="60">
        <v>23129</v>
      </c>
      <c r="I42" s="1"/>
      <c r="J42" s="87">
        <v>63881</v>
      </c>
      <c r="K42" s="92"/>
      <c r="L42" s="92"/>
      <c r="M42" s="92"/>
    </row>
    <row r="43" spans="1:13" ht="21.75" customHeight="1" x14ac:dyDescent="0.45">
      <c r="A43" s="17" t="s">
        <v>9</v>
      </c>
      <c r="B43" s="6"/>
      <c r="C43" s="2"/>
      <c r="D43" s="102">
        <f>SUM(D40:D42)</f>
        <v>939118</v>
      </c>
      <c r="E43" s="80"/>
      <c r="F43" s="102">
        <f>SUM(F40:F42)</f>
        <v>1535253</v>
      </c>
      <c r="G43" s="80"/>
      <c r="H43" s="102">
        <f>SUM(H40:H42)</f>
        <v>939118</v>
      </c>
      <c r="I43" s="80"/>
      <c r="J43" s="102">
        <f>SUM(J40:J42)</f>
        <v>1535253</v>
      </c>
    </row>
    <row r="44" spans="1:13" ht="9" customHeight="1" x14ac:dyDescent="0.45">
      <c r="A44" s="15"/>
      <c r="B44" s="6"/>
      <c r="C44" s="2"/>
      <c r="D44" s="1"/>
      <c r="E44" s="1"/>
      <c r="F44" s="1"/>
      <c r="G44" s="1"/>
      <c r="H44" s="1"/>
      <c r="I44" s="1"/>
      <c r="J44" s="1"/>
    </row>
    <row r="45" spans="1:13" ht="21.75" customHeight="1" x14ac:dyDescent="0.45">
      <c r="A45" s="14" t="s">
        <v>10</v>
      </c>
      <c r="B45" s="6"/>
      <c r="C45" s="2"/>
      <c r="D45" s="1"/>
      <c r="E45" s="1"/>
      <c r="F45" s="1"/>
      <c r="G45" s="1"/>
      <c r="H45" s="1"/>
      <c r="I45" s="1"/>
      <c r="J45" s="1"/>
    </row>
    <row r="46" spans="1:13" ht="21.75" customHeight="1" x14ac:dyDescent="0.45">
      <c r="A46" s="69" t="s">
        <v>77</v>
      </c>
      <c r="B46" s="6"/>
      <c r="C46" s="2"/>
      <c r="D46" s="1">
        <v>190434</v>
      </c>
      <c r="E46" s="1"/>
      <c r="F46" s="1">
        <v>185917</v>
      </c>
      <c r="G46" s="1"/>
      <c r="H46" s="1">
        <v>190434</v>
      </c>
      <c r="I46" s="1"/>
      <c r="J46" s="57">
        <v>185917</v>
      </c>
      <c r="K46" s="92"/>
      <c r="L46" s="92"/>
    </row>
    <row r="47" spans="1:13" ht="21.75" customHeight="1" x14ac:dyDescent="0.45">
      <c r="A47" s="39" t="s">
        <v>53</v>
      </c>
      <c r="B47" s="6"/>
      <c r="C47" s="2"/>
      <c r="D47" s="1">
        <v>242044</v>
      </c>
      <c r="E47" s="1"/>
      <c r="F47" s="1">
        <v>68461</v>
      </c>
      <c r="G47" s="1"/>
      <c r="H47" s="1">
        <v>242044</v>
      </c>
      <c r="I47" s="1"/>
      <c r="J47" s="1">
        <v>68461</v>
      </c>
      <c r="K47" s="92"/>
    </row>
    <row r="48" spans="1:13" ht="21.75" customHeight="1" x14ac:dyDescent="0.45">
      <c r="A48" s="17" t="s">
        <v>11</v>
      </c>
      <c r="B48" s="6"/>
      <c r="C48" s="2"/>
      <c r="D48" s="12">
        <f>SUM(D46:D47)</f>
        <v>432478</v>
      </c>
      <c r="E48" s="5"/>
      <c r="F48" s="12">
        <f>SUM(F46:F47)</f>
        <v>254378</v>
      </c>
      <c r="G48" s="5"/>
      <c r="H48" s="12">
        <f>SUM(H46:H47)</f>
        <v>432478</v>
      </c>
      <c r="I48" s="5"/>
      <c r="J48" s="12">
        <f>SUM(J46:J47)</f>
        <v>254378</v>
      </c>
    </row>
    <row r="49" spans="1:13" s="111" customFormat="1" ht="9" customHeight="1" x14ac:dyDescent="0.45">
      <c r="A49" s="110"/>
      <c r="C49" s="112"/>
      <c r="D49" s="116"/>
      <c r="E49" s="104"/>
      <c r="F49" s="113"/>
      <c r="G49" s="113"/>
      <c r="H49" s="113"/>
      <c r="I49" s="113"/>
      <c r="J49" s="113"/>
      <c r="K49" s="113"/>
      <c r="L49" s="113"/>
    </row>
    <row r="50" spans="1:13" x14ac:dyDescent="0.45">
      <c r="A50" s="17" t="s">
        <v>12</v>
      </c>
      <c r="B50" s="6"/>
      <c r="C50" s="2"/>
      <c r="D50" s="27">
        <f>SUM(D43+D48)</f>
        <v>1371596</v>
      </c>
      <c r="E50" s="5"/>
      <c r="F50" s="27">
        <f>SUM(F43+F48)</f>
        <v>1789631</v>
      </c>
      <c r="G50" s="5"/>
      <c r="H50" s="27">
        <f>SUM(H43+H48)</f>
        <v>1371596</v>
      </c>
      <c r="I50" s="5"/>
      <c r="J50" s="27">
        <f>SUM(J43+J48)</f>
        <v>1789631</v>
      </c>
    </row>
    <row r="51" spans="1:13" ht="21.75" customHeight="1" x14ac:dyDescent="0.45">
      <c r="A51" s="74"/>
      <c r="B51" s="24"/>
      <c r="C51" s="28"/>
      <c r="D51" s="8"/>
      <c r="E51" s="8"/>
      <c r="F51" s="8"/>
      <c r="G51" s="8"/>
      <c r="H51" s="66"/>
      <c r="I51" s="73"/>
      <c r="J51" s="66"/>
      <c r="K51" s="42"/>
    </row>
    <row r="52" spans="1:13" s="9" customFormat="1" ht="21.75" customHeight="1" x14ac:dyDescent="0.45">
      <c r="A52" s="14" t="s">
        <v>38</v>
      </c>
      <c r="B52" s="6"/>
      <c r="C52" s="2"/>
      <c r="D52" s="1"/>
      <c r="E52" s="1"/>
      <c r="F52" s="1"/>
      <c r="G52" s="1"/>
      <c r="H52" s="1"/>
      <c r="I52" s="1"/>
      <c r="J52" s="1"/>
    </row>
    <row r="53" spans="1:13" s="9" customFormat="1" ht="21.75" customHeight="1" x14ac:dyDescent="0.45">
      <c r="A53" s="15" t="s">
        <v>20</v>
      </c>
      <c r="B53" s="6"/>
      <c r="C53" s="2"/>
      <c r="D53" s="1"/>
      <c r="E53" s="1"/>
      <c r="F53" s="1"/>
      <c r="G53" s="1"/>
      <c r="H53" s="1"/>
      <c r="I53" s="1"/>
      <c r="J53" s="1"/>
    </row>
    <row r="54" spans="1:13" s="9" customFormat="1" ht="21.75" customHeight="1" x14ac:dyDescent="0.45">
      <c r="A54" s="15" t="s">
        <v>23</v>
      </c>
      <c r="B54" s="6"/>
      <c r="C54" s="2"/>
      <c r="K54" s="4"/>
    </row>
    <row r="55" spans="1:13" s="9" customFormat="1" ht="21.75" customHeight="1" thickBot="1" x14ac:dyDescent="0.5">
      <c r="A55" s="103" t="s">
        <v>78</v>
      </c>
      <c r="B55" s="6"/>
      <c r="C55" s="2"/>
      <c r="D55" s="75">
        <v>201600</v>
      </c>
      <c r="E55" s="1"/>
      <c r="F55" s="75">
        <v>201600</v>
      </c>
      <c r="G55" s="1"/>
      <c r="H55" s="75">
        <v>201600</v>
      </c>
      <c r="I55" s="1"/>
      <c r="J55" s="75">
        <v>201600</v>
      </c>
      <c r="K55" s="4"/>
    </row>
    <row r="56" spans="1:13" s="9" customFormat="1" ht="21.75" customHeight="1" thickTop="1" x14ac:dyDescent="0.45">
      <c r="A56" s="69" t="s">
        <v>28</v>
      </c>
      <c r="B56" s="6"/>
      <c r="C56" s="2"/>
      <c r="D56" s="1"/>
      <c r="E56" s="1"/>
      <c r="K56" s="4"/>
    </row>
    <row r="57" spans="1:13" s="9" customFormat="1" ht="21.75" customHeight="1" x14ac:dyDescent="0.45">
      <c r="A57" s="103" t="s">
        <v>78</v>
      </c>
      <c r="B57" s="6"/>
      <c r="C57" s="2"/>
      <c r="D57" s="1">
        <v>201600</v>
      </c>
      <c r="E57" s="1"/>
      <c r="F57" s="1">
        <v>201600</v>
      </c>
      <c r="G57" s="1"/>
      <c r="H57" s="1">
        <v>201600</v>
      </c>
      <c r="I57" s="1"/>
      <c r="J57" s="1">
        <v>201600</v>
      </c>
      <c r="K57" s="4"/>
    </row>
    <row r="58" spans="1:13" s="9" customFormat="1" ht="21.75" customHeight="1" x14ac:dyDescent="0.45">
      <c r="A58" s="39" t="s">
        <v>56</v>
      </c>
      <c r="B58" s="6"/>
      <c r="C58" s="2"/>
      <c r="D58" s="1"/>
      <c r="E58" s="1"/>
      <c r="F58" s="1"/>
      <c r="G58" s="1"/>
      <c r="H58" s="1"/>
      <c r="I58" s="1"/>
      <c r="J58" s="67"/>
      <c r="K58" s="4"/>
      <c r="L58" s="36"/>
    </row>
    <row r="59" spans="1:13" s="9" customFormat="1" ht="21.75" customHeight="1" x14ac:dyDescent="0.45">
      <c r="A59" s="15" t="s">
        <v>24</v>
      </c>
      <c r="B59" s="6"/>
      <c r="C59" s="2"/>
      <c r="D59" s="1"/>
      <c r="E59" s="1"/>
      <c r="F59" s="1"/>
      <c r="G59" s="1"/>
      <c r="H59" s="67"/>
      <c r="I59" s="1"/>
      <c r="J59" s="67"/>
      <c r="K59" s="4"/>
      <c r="L59" s="36"/>
      <c r="M59" s="94"/>
    </row>
    <row r="60" spans="1:13" s="9" customFormat="1" ht="21.75" customHeight="1" x14ac:dyDescent="0.45">
      <c r="A60" s="39" t="s">
        <v>36</v>
      </c>
      <c r="B60" s="6"/>
      <c r="C60" s="2"/>
      <c r="D60" s="1">
        <v>20160</v>
      </c>
      <c r="E60" s="1"/>
      <c r="F60" s="1">
        <v>20160</v>
      </c>
      <c r="G60" s="1"/>
      <c r="H60" s="67">
        <v>20160</v>
      </c>
      <c r="I60" s="1"/>
      <c r="J60" s="1">
        <v>20160</v>
      </c>
      <c r="K60" s="92"/>
      <c r="L60" s="36"/>
      <c r="M60" s="94"/>
    </row>
    <row r="61" spans="1:13" s="9" customFormat="1" ht="21.75" customHeight="1" x14ac:dyDescent="0.45">
      <c r="A61" s="39" t="s">
        <v>83</v>
      </c>
      <c r="B61" s="6"/>
      <c r="C61" s="2"/>
      <c r="D61" s="1">
        <v>2500000</v>
      </c>
      <c r="E61" s="1"/>
      <c r="F61" s="1">
        <v>2500000</v>
      </c>
      <c r="G61" s="1"/>
      <c r="H61" s="67">
        <v>2500000</v>
      </c>
      <c r="I61" s="1"/>
      <c r="J61" s="1">
        <v>2500000</v>
      </c>
      <c r="K61" s="92"/>
      <c r="L61" s="36"/>
      <c r="M61" s="94"/>
    </row>
    <row r="62" spans="1:13" s="9" customFormat="1" ht="21.75" customHeight="1" x14ac:dyDescent="0.45">
      <c r="A62" s="39" t="s">
        <v>54</v>
      </c>
      <c r="B62" s="6"/>
      <c r="C62" s="2"/>
      <c r="D62" s="45">
        <v>21787494</v>
      </c>
      <c r="E62" s="8"/>
      <c r="F62" s="45">
        <v>21700311</v>
      </c>
      <c r="G62" s="8"/>
      <c r="H62" s="105">
        <v>12326022</v>
      </c>
      <c r="I62" s="8"/>
      <c r="J62" s="88">
        <v>11787682</v>
      </c>
      <c r="K62" s="92"/>
      <c r="L62" s="79"/>
      <c r="M62" s="79"/>
    </row>
    <row r="63" spans="1:13" s="9" customFormat="1" ht="21.75" customHeight="1" x14ac:dyDescent="0.45">
      <c r="A63" s="39" t="s">
        <v>52</v>
      </c>
      <c r="B63" s="6"/>
      <c r="C63" s="2"/>
      <c r="D63" s="267">
        <v>-703539</v>
      </c>
      <c r="E63" s="8"/>
      <c r="F63" s="107">
        <v>-891583</v>
      </c>
      <c r="G63" s="8"/>
      <c r="H63" s="106">
        <v>749352</v>
      </c>
      <c r="I63" s="8"/>
      <c r="J63" s="107">
        <v>468347</v>
      </c>
      <c r="K63" s="92"/>
      <c r="L63" s="79"/>
      <c r="M63" s="79"/>
    </row>
    <row r="64" spans="1:13" s="9" customFormat="1" ht="21.75" customHeight="1" x14ac:dyDescent="0.45">
      <c r="A64" s="17" t="s">
        <v>43</v>
      </c>
      <c r="B64" s="6"/>
      <c r="C64" s="2"/>
      <c r="D64" s="27">
        <f>SUM(D57:D63)</f>
        <v>23805715</v>
      </c>
      <c r="E64" s="5"/>
      <c r="F64" s="27">
        <f>SUM(F57:F63)</f>
        <v>23530488</v>
      </c>
      <c r="G64" s="5"/>
      <c r="H64" s="27">
        <f>SUM(H57:H63)</f>
        <v>15797134</v>
      </c>
      <c r="I64" s="5"/>
      <c r="J64" s="27">
        <f>SUM(J57:J63)</f>
        <v>14977789</v>
      </c>
      <c r="K64" s="36"/>
    </row>
    <row r="65" spans="1:15" s="9" customFormat="1" ht="21.75" customHeight="1" x14ac:dyDescent="0.45">
      <c r="A65" s="17"/>
      <c r="B65" s="6"/>
      <c r="C65" s="2"/>
      <c r="D65" s="21"/>
      <c r="E65" s="5"/>
      <c r="F65" s="21"/>
      <c r="G65" s="5"/>
      <c r="H65" s="21"/>
      <c r="I65" s="5"/>
      <c r="J65" s="21"/>
      <c r="K65" s="36"/>
    </row>
    <row r="66" spans="1:15" s="9" customFormat="1" ht="22.5" thickBot="1" x14ac:dyDescent="0.5">
      <c r="A66" s="17" t="s">
        <v>39</v>
      </c>
      <c r="B66" s="6"/>
      <c r="C66" s="2"/>
      <c r="D66" s="13">
        <f>D50+D64</f>
        <v>25177311</v>
      </c>
      <c r="E66" s="5"/>
      <c r="F66" s="13">
        <f>F50+F64</f>
        <v>25320119</v>
      </c>
      <c r="G66" s="5"/>
      <c r="H66" s="13">
        <f>H50+H64</f>
        <v>17168730</v>
      </c>
      <c r="I66" s="5"/>
      <c r="J66" s="13">
        <f>J50+J64</f>
        <v>16767420</v>
      </c>
      <c r="K66" s="11"/>
      <c r="L66" s="11"/>
      <c r="M66" s="11"/>
      <c r="N66" s="11"/>
      <c r="O66" s="11"/>
    </row>
    <row r="67" spans="1:15" s="9" customFormat="1" ht="22.5" thickTop="1" x14ac:dyDescent="0.45">
      <c r="A67" s="17"/>
      <c r="B67" s="6"/>
      <c r="C67" s="2"/>
      <c r="D67" s="21"/>
      <c r="E67" s="5"/>
      <c r="F67" s="21"/>
      <c r="G67" s="5"/>
      <c r="H67" s="21"/>
      <c r="I67" s="5"/>
      <c r="J67" s="21"/>
      <c r="L67" s="11"/>
      <c r="M67" s="11"/>
      <c r="N67" s="11"/>
      <c r="O67" s="11"/>
    </row>
    <row r="68" spans="1:15" ht="20.100000000000001" customHeight="1" x14ac:dyDescent="0.5">
      <c r="A68" s="235"/>
      <c r="C68" s="236"/>
      <c r="D68" s="237"/>
      <c r="E68" s="237"/>
      <c r="F68" s="237"/>
      <c r="G68" s="237"/>
      <c r="H68" s="92"/>
      <c r="I68" s="237"/>
      <c r="J68" s="237"/>
    </row>
    <row r="69" spans="1:15" ht="20.100000000000001" customHeight="1" x14ac:dyDescent="0.5">
      <c r="A69" s="235"/>
      <c r="C69" s="236"/>
      <c r="D69" s="237"/>
      <c r="F69" s="237"/>
      <c r="H69" s="237"/>
      <c r="J69" s="237"/>
    </row>
    <row r="70" spans="1:15" ht="20.100000000000001" customHeight="1" x14ac:dyDescent="0.5">
      <c r="A70" s="235"/>
      <c r="C70" s="236"/>
      <c r="D70" s="237"/>
      <c r="F70" s="237"/>
      <c r="H70" s="237"/>
      <c r="J70" s="237"/>
    </row>
    <row r="71" spans="1:15" ht="20.100000000000001" customHeight="1" x14ac:dyDescent="0.5">
      <c r="A71" s="238"/>
      <c r="B71" s="238"/>
      <c r="C71" s="238"/>
      <c r="D71" s="280"/>
      <c r="E71" s="280"/>
      <c r="F71" s="280"/>
    </row>
    <row r="72" spans="1:15" ht="20.100000000000001" customHeight="1" x14ac:dyDescent="0.45">
      <c r="C72" s="25"/>
      <c r="D72" s="280"/>
      <c r="E72" s="280"/>
      <c r="F72" s="280"/>
      <c r="G72" s="232"/>
      <c r="H72" s="280"/>
      <c r="I72" s="280"/>
      <c r="J72" s="280"/>
    </row>
    <row r="73" spans="1:15" ht="22.35" customHeight="1" x14ac:dyDescent="0.45">
      <c r="C73" s="25"/>
      <c r="D73" s="278"/>
      <c r="E73" s="278"/>
      <c r="F73" s="278"/>
      <c r="G73" s="232"/>
      <c r="H73" s="278"/>
      <c r="I73" s="278"/>
      <c r="J73" s="278"/>
    </row>
    <row r="74" spans="1:15" ht="19.5" customHeight="1" x14ac:dyDescent="0.45">
      <c r="C74" s="25"/>
      <c r="D74" s="278"/>
      <c r="E74" s="278"/>
      <c r="F74" s="278"/>
      <c r="G74" s="232"/>
      <c r="H74" s="278"/>
      <c r="I74" s="278"/>
      <c r="J74" s="278"/>
    </row>
    <row r="75" spans="1:15" ht="20.100000000000001" customHeight="1" x14ac:dyDescent="0.45">
      <c r="C75" s="25"/>
      <c r="D75" s="234"/>
      <c r="E75" s="25"/>
      <c r="F75" s="234"/>
      <c r="G75" s="25"/>
      <c r="H75" s="234"/>
      <c r="I75" s="25"/>
      <c r="J75" s="234"/>
    </row>
    <row r="76" spans="1:15" ht="15" customHeight="1" x14ac:dyDescent="0.45">
      <c r="C76" s="25"/>
      <c r="D76" s="279"/>
      <c r="E76" s="279"/>
      <c r="F76" s="279"/>
      <c r="G76" s="279"/>
      <c r="H76" s="279"/>
      <c r="I76" s="279"/>
      <c r="J76" s="279"/>
    </row>
    <row r="77" spans="1:15" ht="21.75" customHeight="1" x14ac:dyDescent="0.45">
      <c r="A77" s="240"/>
      <c r="C77" s="25"/>
      <c r="D77" s="241"/>
      <c r="E77" s="242"/>
      <c r="F77" s="243"/>
      <c r="G77" s="242"/>
      <c r="H77" s="243"/>
      <c r="I77" s="242"/>
      <c r="J77" s="243"/>
    </row>
    <row r="78" spans="1:15" ht="21.75" customHeight="1" x14ac:dyDescent="0.45">
      <c r="A78" s="72"/>
      <c r="C78" s="25"/>
      <c r="D78" s="244"/>
      <c r="E78" s="244"/>
      <c r="F78" s="245"/>
      <c r="G78" s="244"/>
      <c r="H78" s="244"/>
      <c r="I78" s="244"/>
      <c r="J78" s="246"/>
      <c r="K78" s="92"/>
      <c r="L78" s="49"/>
      <c r="M78" s="49"/>
    </row>
    <row r="79" spans="1:15" ht="21.75" customHeight="1" x14ac:dyDescent="0.45">
      <c r="A79" s="247"/>
      <c r="C79" s="25"/>
      <c r="D79" s="244"/>
      <c r="E79" s="244"/>
      <c r="F79" s="245"/>
      <c r="G79" s="244"/>
      <c r="H79" s="244"/>
      <c r="I79" s="244"/>
      <c r="J79" s="246"/>
      <c r="K79" s="92"/>
      <c r="L79" s="49"/>
      <c r="M79" s="49"/>
    </row>
    <row r="80" spans="1:15" ht="21.75" customHeight="1" x14ac:dyDescent="0.45">
      <c r="A80" s="72"/>
      <c r="C80" s="25"/>
      <c r="D80" s="244"/>
      <c r="E80" s="244"/>
      <c r="F80" s="245"/>
      <c r="G80" s="244"/>
      <c r="H80" s="244"/>
      <c r="I80" s="244"/>
      <c r="J80" s="246"/>
      <c r="K80" s="92"/>
      <c r="L80" s="49"/>
      <c r="M80" s="49"/>
    </row>
    <row r="81" spans="1:13" ht="21.75" customHeight="1" x14ac:dyDescent="0.45">
      <c r="C81" s="25"/>
      <c r="D81" s="244"/>
      <c r="E81" s="244"/>
      <c r="F81" s="245"/>
      <c r="G81" s="244"/>
      <c r="H81" s="244"/>
      <c r="I81" s="244"/>
      <c r="J81" s="245"/>
      <c r="K81" s="92"/>
      <c r="L81" s="49"/>
      <c r="M81" s="49"/>
    </row>
    <row r="82" spans="1:13" ht="21.75" customHeight="1" x14ac:dyDescent="0.45">
      <c r="A82" s="247"/>
      <c r="C82" s="25"/>
      <c r="D82" s="38"/>
      <c r="E82" s="244"/>
      <c r="F82" s="248"/>
      <c r="G82" s="244"/>
      <c r="H82" s="38"/>
      <c r="I82" s="244"/>
      <c r="J82" s="248"/>
      <c r="K82" s="92"/>
      <c r="L82" s="49"/>
      <c r="M82" s="49"/>
    </row>
    <row r="83" spans="1:13" ht="21.75" customHeight="1" x14ac:dyDescent="0.45">
      <c r="A83" s="141"/>
      <c r="C83" s="25"/>
      <c r="D83" s="59"/>
      <c r="E83" s="21"/>
      <c r="F83" s="59"/>
      <c r="G83" s="21"/>
      <c r="H83" s="59"/>
      <c r="I83" s="21"/>
      <c r="J83" s="59"/>
      <c r="K83" s="42"/>
      <c r="L83" s="49"/>
      <c r="M83" s="49"/>
    </row>
    <row r="84" spans="1:13" ht="15" customHeight="1" x14ac:dyDescent="0.45">
      <c r="C84" s="25"/>
      <c r="L84" s="49"/>
      <c r="M84" s="49"/>
    </row>
    <row r="85" spans="1:13" ht="19.350000000000001" customHeight="1" x14ac:dyDescent="0.45">
      <c r="A85" s="240"/>
      <c r="C85" s="25"/>
      <c r="D85" s="241"/>
      <c r="E85" s="38"/>
      <c r="F85" s="241"/>
      <c r="G85" s="38"/>
      <c r="H85" s="241"/>
      <c r="I85" s="38"/>
      <c r="J85" s="241"/>
      <c r="L85" s="49"/>
      <c r="M85" s="49"/>
    </row>
    <row r="86" spans="1:13" ht="21.75" customHeight="1" x14ac:dyDescent="0.45">
      <c r="C86" s="25"/>
      <c r="D86" s="38"/>
      <c r="E86" s="38"/>
      <c r="F86" s="245"/>
      <c r="G86" s="38"/>
      <c r="H86" s="38"/>
      <c r="I86" s="38"/>
      <c r="J86" s="245"/>
      <c r="K86" s="92"/>
      <c r="L86" s="49"/>
      <c r="M86" s="49"/>
    </row>
    <row r="87" spans="1:13" ht="21.75" customHeight="1" x14ac:dyDescent="0.45">
      <c r="A87" s="247"/>
      <c r="C87" s="25"/>
      <c r="D87" s="38"/>
      <c r="E87" s="38"/>
      <c r="F87" s="245"/>
      <c r="G87" s="38"/>
      <c r="H87" s="38"/>
      <c r="I87" s="38"/>
      <c r="J87" s="245"/>
      <c r="K87" s="92"/>
      <c r="L87" s="49"/>
      <c r="M87" s="49"/>
    </row>
    <row r="88" spans="1:13" ht="21.75" customHeight="1" x14ac:dyDescent="0.45">
      <c r="A88" s="247"/>
      <c r="C88" s="234"/>
      <c r="D88" s="38"/>
      <c r="E88" s="38"/>
      <c r="F88" s="245"/>
      <c r="G88" s="38"/>
      <c r="H88" s="38"/>
      <c r="I88" s="38"/>
      <c r="J88" s="245"/>
      <c r="K88" s="92"/>
      <c r="L88" s="49"/>
      <c r="M88" s="49"/>
    </row>
    <row r="89" spans="1:13" ht="21.75" customHeight="1" x14ac:dyDescent="0.45">
      <c r="A89" s="141"/>
      <c r="C89" s="25"/>
      <c r="D89" s="59"/>
      <c r="E89" s="21"/>
      <c r="F89" s="59"/>
      <c r="G89" s="21"/>
      <c r="H89" s="59"/>
      <c r="I89" s="21"/>
      <c r="J89" s="59"/>
      <c r="L89" s="49"/>
      <c r="M89" s="49"/>
    </row>
    <row r="90" spans="1:13" ht="14.1" customHeight="1" x14ac:dyDescent="0.45">
      <c r="A90" s="141"/>
      <c r="C90" s="25"/>
      <c r="D90" s="38"/>
      <c r="E90" s="38"/>
      <c r="F90" s="38"/>
      <c r="G90" s="38"/>
      <c r="H90" s="38"/>
      <c r="I90" s="38"/>
      <c r="J90" s="38"/>
      <c r="L90" s="49"/>
      <c r="M90" s="49"/>
    </row>
    <row r="91" spans="1:13" ht="21.75" customHeight="1" x14ac:dyDescent="0.45">
      <c r="A91" s="141"/>
      <c r="C91" s="25"/>
      <c r="D91" s="21"/>
      <c r="E91" s="21"/>
      <c r="F91" s="21"/>
      <c r="G91" s="21"/>
      <c r="H91" s="21"/>
      <c r="I91" s="21"/>
      <c r="J91" s="21"/>
      <c r="L91" s="49"/>
      <c r="M91" s="49"/>
    </row>
    <row r="92" spans="1:13" ht="21.75" customHeight="1" x14ac:dyDescent="0.45">
      <c r="A92" s="247"/>
      <c r="C92" s="25"/>
      <c r="D92" s="38"/>
      <c r="E92" s="38"/>
      <c r="F92" s="245"/>
      <c r="G92" s="38"/>
      <c r="H92" s="249"/>
      <c r="I92" s="38"/>
      <c r="J92" s="249"/>
      <c r="L92" s="49"/>
      <c r="M92" s="49"/>
    </row>
    <row r="93" spans="1:13" x14ac:dyDescent="0.45">
      <c r="A93" s="250"/>
      <c r="C93" s="48"/>
      <c r="D93" s="251"/>
      <c r="E93" s="21"/>
      <c r="F93" s="251"/>
      <c r="G93" s="21"/>
      <c r="H93" s="251"/>
      <c r="I93" s="21"/>
      <c r="J93" s="251"/>
      <c r="L93" s="49"/>
      <c r="M93" s="49"/>
    </row>
    <row r="94" spans="1:13" ht="21.75" customHeight="1" x14ac:dyDescent="0.45">
      <c r="A94" s="252"/>
      <c r="C94" s="48"/>
      <c r="D94" s="70"/>
      <c r="E94" s="70"/>
      <c r="F94" s="253"/>
      <c r="G94" s="70"/>
      <c r="H94" s="70"/>
      <c r="I94" s="70"/>
      <c r="J94" s="121"/>
      <c r="K94" s="254"/>
      <c r="L94" s="49"/>
      <c r="M94" s="49"/>
    </row>
    <row r="95" spans="1:13" ht="21.75" customHeight="1" x14ac:dyDescent="0.45">
      <c r="A95" s="250"/>
      <c r="C95" s="48"/>
      <c r="D95" s="59"/>
      <c r="E95" s="21"/>
      <c r="F95" s="59"/>
      <c r="G95" s="21"/>
      <c r="H95" s="59"/>
      <c r="I95" s="21"/>
      <c r="J95" s="59"/>
      <c r="K95" s="81"/>
      <c r="L95" s="49"/>
      <c r="M95" s="49"/>
    </row>
    <row r="96" spans="1:13" ht="13.5" customHeight="1" x14ac:dyDescent="0.45">
      <c r="A96" s="141"/>
      <c r="C96" s="48"/>
      <c r="D96" s="33"/>
      <c r="E96" s="33"/>
      <c r="F96" s="33"/>
      <c r="G96" s="21"/>
      <c r="H96" s="33"/>
      <c r="I96" s="21"/>
      <c r="J96" s="33"/>
      <c r="K96" s="81"/>
    </row>
    <row r="97" spans="1:10" ht="21.75" customHeight="1" x14ac:dyDescent="0.45">
      <c r="A97" s="141"/>
      <c r="D97" s="49"/>
      <c r="E97" s="49"/>
      <c r="F97" s="49"/>
      <c r="G97" s="49"/>
      <c r="H97" s="49"/>
      <c r="I97" s="49"/>
      <c r="J97" s="49"/>
    </row>
    <row r="98" spans="1:10" ht="21.75" customHeight="1" x14ac:dyDescent="0.45">
      <c r="A98" s="247"/>
      <c r="D98" s="255"/>
      <c r="E98" s="256"/>
      <c r="F98" s="255"/>
      <c r="G98" s="256"/>
      <c r="H98" s="255"/>
      <c r="I98" s="256"/>
      <c r="J98" s="255"/>
    </row>
    <row r="99" spans="1:10" ht="21.75" customHeight="1" x14ac:dyDescent="0.45">
      <c r="A99" s="141"/>
      <c r="D99" s="49"/>
      <c r="E99" s="49"/>
      <c r="F99" s="49"/>
      <c r="G99" s="49"/>
      <c r="H99" s="49"/>
      <c r="I99" s="49"/>
      <c r="J99" s="49"/>
    </row>
    <row r="100" spans="1:10" ht="25.35" customHeight="1" x14ac:dyDescent="0.5">
      <c r="A100" s="235"/>
      <c r="C100" s="236"/>
      <c r="D100" s="237"/>
      <c r="E100" s="237"/>
      <c r="F100" s="237"/>
      <c r="G100" s="237"/>
      <c r="H100" s="92"/>
      <c r="I100" s="237"/>
      <c r="J100" s="237"/>
    </row>
    <row r="101" spans="1:10" ht="21.75" customHeight="1" x14ac:dyDescent="0.5">
      <c r="A101" s="235"/>
      <c r="C101" s="236"/>
      <c r="D101" s="237"/>
      <c r="F101" s="237"/>
      <c r="H101" s="237"/>
      <c r="J101" s="237"/>
    </row>
    <row r="102" spans="1:10" ht="21.75" customHeight="1" x14ac:dyDescent="0.5">
      <c r="A102" s="235"/>
      <c r="C102" s="236"/>
      <c r="D102" s="237"/>
      <c r="F102" s="237"/>
      <c r="H102" s="237"/>
      <c r="J102" s="237"/>
    </row>
    <row r="103" spans="1:10" ht="21.75" customHeight="1" x14ac:dyDescent="0.5">
      <c r="A103" s="238"/>
      <c r="B103" s="238"/>
      <c r="C103" s="238"/>
      <c r="D103" s="280"/>
      <c r="E103" s="280"/>
      <c r="F103" s="280"/>
    </row>
    <row r="104" spans="1:10" ht="21.75" customHeight="1" x14ac:dyDescent="0.45">
      <c r="C104" s="25"/>
      <c r="D104" s="280"/>
      <c r="E104" s="280"/>
      <c r="F104" s="280"/>
      <c r="G104" s="232"/>
      <c r="H104" s="280"/>
      <c r="I104" s="280"/>
      <c r="J104" s="280"/>
    </row>
    <row r="105" spans="1:10" ht="21.75" customHeight="1" x14ac:dyDescent="0.45">
      <c r="C105" s="25"/>
      <c r="D105" s="278"/>
      <c r="E105" s="278"/>
      <c r="F105" s="278"/>
      <c r="G105" s="232"/>
      <c r="H105" s="278"/>
      <c r="I105" s="278"/>
      <c r="J105" s="278"/>
    </row>
    <row r="106" spans="1:10" ht="21.75" customHeight="1" x14ac:dyDescent="0.45">
      <c r="C106" s="25"/>
      <c r="D106" s="278"/>
      <c r="E106" s="278"/>
      <c r="F106" s="278"/>
      <c r="G106" s="232"/>
      <c r="H106" s="278"/>
      <c r="I106" s="278"/>
      <c r="J106" s="278"/>
    </row>
    <row r="107" spans="1:10" ht="21.75" customHeight="1" x14ac:dyDescent="0.45">
      <c r="C107" s="25"/>
      <c r="D107" s="234"/>
      <c r="E107" s="25"/>
      <c r="F107" s="234"/>
      <c r="G107" s="25"/>
      <c r="H107" s="234"/>
      <c r="I107" s="25"/>
      <c r="J107" s="234"/>
    </row>
    <row r="108" spans="1:10" ht="21.75" customHeight="1" x14ac:dyDescent="0.45">
      <c r="C108" s="25"/>
      <c r="D108" s="279"/>
      <c r="E108" s="279"/>
      <c r="F108" s="279"/>
      <c r="G108" s="279"/>
      <c r="H108" s="279"/>
      <c r="I108" s="279"/>
      <c r="J108" s="279"/>
    </row>
    <row r="109" spans="1:10" ht="21.75" customHeight="1" x14ac:dyDescent="0.45">
      <c r="A109" s="257"/>
      <c r="C109" s="48"/>
      <c r="D109" s="59"/>
      <c r="E109" s="21"/>
      <c r="F109" s="59"/>
      <c r="G109" s="21"/>
      <c r="H109" s="59"/>
      <c r="I109" s="21"/>
      <c r="J109" s="59"/>
    </row>
    <row r="110" spans="1:10" ht="21.75" customHeight="1" x14ac:dyDescent="0.45">
      <c r="A110" s="141"/>
      <c r="C110" s="48"/>
      <c r="D110" s="33"/>
      <c r="E110" s="33"/>
      <c r="F110" s="33"/>
      <c r="G110" s="21"/>
      <c r="H110" s="33"/>
      <c r="I110" s="21"/>
      <c r="J110" s="33"/>
    </row>
    <row r="111" spans="1:10" ht="21.75" customHeight="1" x14ac:dyDescent="0.45">
      <c r="A111" s="141"/>
      <c r="D111" s="49"/>
      <c r="E111" s="49"/>
      <c r="F111" s="49"/>
      <c r="G111" s="49"/>
      <c r="H111" s="49"/>
      <c r="I111" s="49"/>
      <c r="J111" s="49"/>
    </row>
    <row r="112" spans="1:10" ht="21.75" customHeight="1" x14ac:dyDescent="0.45">
      <c r="A112" s="240"/>
      <c r="D112" s="49"/>
      <c r="E112" s="49"/>
      <c r="F112" s="49"/>
      <c r="G112" s="49"/>
      <c r="H112" s="49"/>
      <c r="I112" s="49"/>
      <c r="J112" s="49"/>
    </row>
    <row r="113" spans="1:10" ht="21.75" customHeight="1" x14ac:dyDescent="0.45">
      <c r="A113" s="247"/>
      <c r="D113" s="49"/>
      <c r="E113" s="49"/>
      <c r="F113" s="258"/>
      <c r="G113" s="49"/>
      <c r="H113" s="49"/>
      <c r="I113" s="49"/>
      <c r="J113" s="258"/>
    </row>
    <row r="114" spans="1:10" ht="21.75" customHeight="1" x14ac:dyDescent="0.45">
      <c r="A114" s="247"/>
      <c r="D114" s="49"/>
      <c r="E114" s="49"/>
      <c r="F114" s="258"/>
      <c r="G114" s="49"/>
      <c r="H114" s="49"/>
      <c r="I114" s="49"/>
      <c r="J114" s="259"/>
    </row>
    <row r="115" spans="1:10" ht="21.75" customHeight="1" x14ac:dyDescent="0.45">
      <c r="A115" s="247"/>
      <c r="D115" s="49"/>
      <c r="E115" s="49"/>
      <c r="F115" s="259"/>
      <c r="G115" s="65"/>
      <c r="H115" s="65"/>
      <c r="I115" s="65"/>
      <c r="J115" s="259"/>
    </row>
    <row r="116" spans="1:10" ht="21.75" customHeight="1" x14ac:dyDescent="0.45">
      <c r="A116" s="247"/>
      <c r="D116" s="49"/>
      <c r="E116" s="49"/>
      <c r="F116" s="259"/>
      <c r="G116" s="65"/>
      <c r="H116" s="65"/>
      <c r="I116" s="65"/>
      <c r="J116" s="259"/>
    </row>
    <row r="117" spans="1:10" ht="21.75" customHeight="1" x14ac:dyDescent="0.45">
      <c r="A117" s="141"/>
      <c r="D117" s="51"/>
      <c r="E117" s="51"/>
      <c r="F117" s="51"/>
      <c r="G117" s="51"/>
      <c r="H117" s="51"/>
      <c r="I117" s="51"/>
      <c r="J117" s="51"/>
    </row>
    <row r="118" spans="1:10" ht="21.75" customHeight="1" x14ac:dyDescent="0.45">
      <c r="A118" s="141"/>
      <c r="D118" s="51"/>
      <c r="E118" s="51"/>
      <c r="F118" s="51"/>
      <c r="G118" s="51"/>
      <c r="H118" s="51"/>
      <c r="I118" s="51"/>
      <c r="J118" s="51"/>
    </row>
    <row r="119" spans="1:10" ht="21.75" customHeight="1" x14ac:dyDescent="0.45">
      <c r="A119" s="260"/>
      <c r="D119" s="49"/>
      <c r="E119" s="49"/>
      <c r="F119" s="65"/>
      <c r="G119" s="65"/>
      <c r="H119" s="65"/>
      <c r="I119" s="65"/>
      <c r="J119" s="65"/>
    </row>
    <row r="120" spans="1:10" ht="21.75" customHeight="1" x14ac:dyDescent="0.45">
      <c r="A120" s="261"/>
      <c r="D120" s="49"/>
      <c r="E120" s="49"/>
      <c r="F120" s="65"/>
      <c r="G120" s="65"/>
      <c r="H120" s="65"/>
      <c r="I120" s="65"/>
      <c r="J120" s="65"/>
    </row>
    <row r="121" spans="1:10" ht="21.75" customHeight="1" x14ac:dyDescent="0.45">
      <c r="A121" s="261"/>
      <c r="D121" s="49"/>
      <c r="F121" s="262"/>
      <c r="H121" s="65"/>
      <c r="J121" s="262"/>
    </row>
    <row r="122" spans="1:10" ht="21.75" customHeight="1" x14ac:dyDescent="0.45">
      <c r="A122" s="71"/>
      <c r="D122" s="66"/>
      <c r="E122" s="49"/>
      <c r="F122" s="259"/>
      <c r="G122" s="65"/>
      <c r="H122" s="84"/>
      <c r="I122" s="65"/>
      <c r="J122" s="121"/>
    </row>
    <row r="123" spans="1:10" ht="21.75" customHeight="1" x14ac:dyDescent="0.45">
      <c r="A123" s="247"/>
      <c r="F123" s="263"/>
      <c r="J123" s="263"/>
    </row>
    <row r="124" spans="1:10" ht="21.75" customHeight="1" x14ac:dyDescent="0.45">
      <c r="A124" s="264"/>
      <c r="D124" s="137"/>
      <c r="E124" s="70"/>
      <c r="F124" s="253"/>
      <c r="G124" s="70"/>
      <c r="H124" s="84"/>
      <c r="I124" s="70"/>
      <c r="J124" s="121"/>
    </row>
    <row r="125" spans="1:10" ht="21.75" customHeight="1" x14ac:dyDescent="0.45">
      <c r="A125" s="141"/>
      <c r="D125" s="50"/>
      <c r="E125" s="51"/>
      <c r="F125" s="50"/>
      <c r="G125" s="51"/>
      <c r="H125" s="50"/>
      <c r="I125" s="51"/>
      <c r="J125" s="50"/>
    </row>
    <row r="126" spans="1:10" ht="21.75" customHeight="1" x14ac:dyDescent="0.45">
      <c r="A126" s="141"/>
      <c r="C126" s="46"/>
      <c r="D126" s="50"/>
      <c r="E126" s="50"/>
      <c r="F126" s="50"/>
      <c r="G126" s="50"/>
      <c r="H126" s="50"/>
      <c r="I126" s="50"/>
      <c r="J126" s="50"/>
    </row>
    <row r="127" spans="1:10" ht="21.75" customHeight="1" x14ac:dyDescent="0.45">
      <c r="A127" s="142"/>
      <c r="B127" s="265"/>
      <c r="C127" s="46"/>
      <c r="D127" s="51"/>
      <c r="E127" s="51"/>
      <c r="F127" s="51"/>
      <c r="G127" s="51"/>
      <c r="H127" s="51"/>
      <c r="I127" s="51"/>
      <c r="J127" s="51"/>
    </row>
    <row r="129" spans="1:13" ht="21.75" customHeight="1" x14ac:dyDescent="0.5">
      <c r="A129" s="235"/>
      <c r="C129" s="236"/>
      <c r="D129" s="237"/>
      <c r="E129" s="237"/>
      <c r="F129" s="237"/>
      <c r="G129" s="237"/>
      <c r="H129" s="92"/>
      <c r="I129" s="237"/>
      <c r="J129" s="237"/>
    </row>
    <row r="130" spans="1:13" ht="24.75" customHeight="1" x14ac:dyDescent="0.5">
      <c r="A130" s="235"/>
      <c r="C130" s="236"/>
      <c r="D130" s="237"/>
      <c r="F130" s="237"/>
      <c r="H130" s="237"/>
      <c r="J130" s="237"/>
    </row>
    <row r="131" spans="1:13" ht="6" customHeight="1" x14ac:dyDescent="0.5">
      <c r="A131" s="235"/>
      <c r="C131" s="236"/>
      <c r="D131" s="237"/>
      <c r="F131" s="237"/>
      <c r="H131" s="237"/>
      <c r="J131" s="237"/>
    </row>
    <row r="132" spans="1:13" ht="22.35" customHeight="1" x14ac:dyDescent="0.5">
      <c r="A132" s="238"/>
      <c r="B132" s="238"/>
      <c r="C132" s="238"/>
      <c r="D132" s="280"/>
      <c r="E132" s="280"/>
      <c r="F132" s="280"/>
    </row>
    <row r="133" spans="1:13" ht="19.5" customHeight="1" x14ac:dyDescent="0.45">
      <c r="C133" s="25"/>
      <c r="D133" s="280"/>
      <c r="E133" s="280"/>
      <c r="F133" s="280"/>
      <c r="G133" s="232"/>
      <c r="H133" s="280"/>
      <c r="I133" s="280"/>
      <c r="J133" s="280"/>
    </row>
    <row r="134" spans="1:13" ht="22.35" customHeight="1" x14ac:dyDescent="0.45">
      <c r="C134" s="25"/>
      <c r="D134" s="278"/>
      <c r="E134" s="278"/>
      <c r="F134" s="278"/>
      <c r="G134" s="232"/>
      <c r="H134" s="278"/>
      <c r="I134" s="278"/>
      <c r="J134" s="278"/>
    </row>
    <row r="135" spans="1:13" ht="19.5" customHeight="1" x14ac:dyDescent="0.45">
      <c r="C135" s="25"/>
      <c r="D135" s="278"/>
      <c r="E135" s="278"/>
      <c r="F135" s="278"/>
      <c r="G135" s="232"/>
      <c r="H135" s="278"/>
      <c r="I135" s="278"/>
      <c r="J135" s="278"/>
    </row>
    <row r="136" spans="1:13" ht="20.100000000000001" customHeight="1" x14ac:dyDescent="0.45">
      <c r="C136" s="25"/>
      <c r="D136" s="234"/>
      <c r="E136" s="25"/>
      <c r="F136" s="234"/>
      <c r="G136" s="25"/>
      <c r="H136" s="234"/>
      <c r="I136" s="25"/>
      <c r="J136" s="234"/>
    </row>
    <row r="137" spans="1:13" ht="15" customHeight="1" x14ac:dyDescent="0.45">
      <c r="C137" s="25"/>
      <c r="D137" s="279"/>
      <c r="E137" s="279"/>
      <c r="F137" s="279"/>
      <c r="G137" s="279"/>
      <c r="H137" s="279"/>
      <c r="I137" s="279"/>
      <c r="J137" s="279"/>
    </row>
    <row r="138" spans="1:13" ht="21.75" customHeight="1" x14ac:dyDescent="0.45">
      <c r="A138" s="240"/>
      <c r="C138" s="25"/>
      <c r="D138" s="241"/>
      <c r="E138" s="242"/>
      <c r="F138" s="243"/>
      <c r="G138" s="242"/>
      <c r="H138" s="243"/>
      <c r="I138" s="242"/>
      <c r="J138" s="243"/>
    </row>
    <row r="139" spans="1:13" ht="21.75" customHeight="1" x14ac:dyDescent="0.45">
      <c r="A139" s="72"/>
      <c r="C139" s="25"/>
      <c r="D139" s="244"/>
      <c r="E139" s="244"/>
      <c r="F139" s="245"/>
      <c r="G139" s="244"/>
      <c r="H139" s="244"/>
      <c r="I139" s="244"/>
      <c r="J139" s="246"/>
      <c r="K139" s="92"/>
      <c r="L139" s="49"/>
      <c r="M139" s="49"/>
    </row>
    <row r="140" spans="1:13" ht="21.75" customHeight="1" x14ac:dyDescent="0.45">
      <c r="A140" s="247"/>
      <c r="C140" s="25"/>
      <c r="D140" s="244"/>
      <c r="E140" s="244"/>
      <c r="F140" s="245"/>
      <c r="G140" s="244"/>
      <c r="H140" s="244"/>
      <c r="I140" s="244"/>
      <c r="J140" s="246"/>
      <c r="K140" s="92"/>
      <c r="L140" s="49"/>
      <c r="M140" s="49"/>
    </row>
    <row r="141" spans="1:13" ht="21.75" customHeight="1" x14ac:dyDescent="0.45">
      <c r="A141" s="72"/>
      <c r="C141" s="25"/>
      <c r="D141" s="244"/>
      <c r="E141" s="244"/>
      <c r="F141" s="245"/>
      <c r="G141" s="244"/>
      <c r="H141" s="244"/>
      <c r="I141" s="244"/>
      <c r="J141" s="246"/>
      <c r="K141" s="92"/>
      <c r="L141" s="49"/>
      <c r="M141" s="49"/>
    </row>
    <row r="142" spans="1:13" ht="21.75" customHeight="1" x14ac:dyDescent="0.45">
      <c r="C142" s="25"/>
      <c r="D142" s="244"/>
      <c r="E142" s="244"/>
      <c r="F142" s="245"/>
      <c r="G142" s="244"/>
      <c r="H142" s="244"/>
      <c r="I142" s="244"/>
      <c r="J142" s="245"/>
      <c r="K142" s="92"/>
      <c r="L142" s="49"/>
      <c r="M142" s="49"/>
    </row>
    <row r="143" spans="1:13" ht="21.75" customHeight="1" x14ac:dyDescent="0.45">
      <c r="A143" s="247"/>
      <c r="C143" s="25"/>
      <c r="D143" s="38"/>
      <c r="E143" s="244"/>
      <c r="F143" s="248"/>
      <c r="G143" s="244"/>
      <c r="H143" s="38"/>
      <c r="I143" s="244"/>
      <c r="J143" s="248"/>
      <c r="K143" s="92"/>
      <c r="L143" s="49"/>
      <c r="M143" s="49"/>
    </row>
    <row r="144" spans="1:13" ht="21.75" customHeight="1" x14ac:dyDescent="0.45">
      <c r="A144" s="141"/>
      <c r="C144" s="25"/>
      <c r="D144" s="59"/>
      <c r="E144" s="21"/>
      <c r="F144" s="59"/>
      <c r="G144" s="21"/>
      <c r="H144" s="59"/>
      <c r="I144" s="21"/>
      <c r="J144" s="59"/>
      <c r="K144" s="42"/>
      <c r="L144" s="49"/>
      <c r="M144" s="49"/>
    </row>
    <row r="145" spans="1:13" ht="15" customHeight="1" x14ac:dyDescent="0.45">
      <c r="C145" s="25"/>
      <c r="L145" s="49"/>
      <c r="M145" s="49"/>
    </row>
    <row r="146" spans="1:13" ht="19.350000000000001" customHeight="1" x14ac:dyDescent="0.45">
      <c r="A146" s="240"/>
      <c r="C146" s="25"/>
      <c r="D146" s="241"/>
      <c r="E146" s="38"/>
      <c r="F146" s="241"/>
      <c r="G146" s="38"/>
      <c r="H146" s="241"/>
      <c r="I146" s="38"/>
      <c r="J146" s="241"/>
      <c r="L146" s="49"/>
      <c r="M146" s="49"/>
    </row>
    <row r="147" spans="1:13" ht="21.75" customHeight="1" x14ac:dyDescent="0.45">
      <c r="C147" s="25"/>
      <c r="D147" s="38"/>
      <c r="E147" s="38"/>
      <c r="F147" s="245"/>
      <c r="G147" s="38"/>
      <c r="H147" s="38"/>
      <c r="I147" s="38"/>
      <c r="J147" s="245"/>
      <c r="K147" s="92"/>
      <c r="L147" s="49"/>
      <c r="M147" s="49"/>
    </row>
    <row r="148" spans="1:13" ht="21.75" customHeight="1" x14ac:dyDescent="0.45">
      <c r="A148" s="247"/>
      <c r="C148" s="25"/>
      <c r="D148" s="38"/>
      <c r="E148" s="38"/>
      <c r="F148" s="245"/>
      <c r="G148" s="38"/>
      <c r="H148" s="38"/>
      <c r="I148" s="38"/>
      <c r="J148" s="245"/>
      <c r="K148" s="92"/>
      <c r="L148" s="49"/>
      <c r="M148" s="49"/>
    </row>
    <row r="149" spans="1:13" ht="21.75" customHeight="1" x14ac:dyDescent="0.45">
      <c r="A149" s="247"/>
      <c r="C149" s="234"/>
      <c r="D149" s="38"/>
      <c r="E149" s="38"/>
      <c r="F149" s="245"/>
      <c r="G149" s="38"/>
      <c r="H149" s="38"/>
      <c r="I149" s="38"/>
      <c r="J149" s="245"/>
      <c r="K149" s="92"/>
      <c r="L149" s="49"/>
      <c r="M149" s="49"/>
    </row>
    <row r="150" spans="1:13" ht="21.75" customHeight="1" x14ac:dyDescent="0.45">
      <c r="A150" s="141"/>
      <c r="C150" s="25"/>
      <c r="D150" s="59"/>
      <c r="E150" s="21"/>
      <c r="F150" s="59"/>
      <c r="G150" s="21"/>
      <c r="H150" s="59"/>
      <c r="I150" s="21"/>
      <c r="J150" s="59"/>
      <c r="L150" s="49"/>
      <c r="M150" s="49"/>
    </row>
    <row r="151" spans="1:13" ht="14.1" customHeight="1" x14ac:dyDescent="0.45">
      <c r="A151" s="141"/>
      <c r="C151" s="25"/>
      <c r="D151" s="38"/>
      <c r="E151" s="38"/>
      <c r="F151" s="38"/>
      <c r="G151" s="38"/>
      <c r="H151" s="38"/>
      <c r="I151" s="38"/>
      <c r="J151" s="38"/>
      <c r="L151" s="49"/>
      <c r="M151" s="49"/>
    </row>
    <row r="152" spans="1:13" ht="21.75" customHeight="1" x14ac:dyDescent="0.45">
      <c r="A152" s="141"/>
      <c r="C152" s="25"/>
      <c r="D152" s="21"/>
      <c r="E152" s="21"/>
      <c r="F152" s="21"/>
      <c r="G152" s="21"/>
      <c r="H152" s="21"/>
      <c r="I152" s="21"/>
      <c r="J152" s="21"/>
      <c r="L152" s="49"/>
      <c r="M152" s="49"/>
    </row>
    <row r="153" spans="1:13" ht="21.75" customHeight="1" x14ac:dyDescent="0.45">
      <c r="A153" s="247"/>
      <c r="C153" s="25"/>
      <c r="D153" s="38"/>
      <c r="E153" s="38"/>
      <c r="F153" s="245"/>
      <c r="G153" s="38"/>
      <c r="H153" s="249"/>
      <c r="I153" s="38"/>
      <c r="J153" s="249"/>
      <c r="L153" s="49"/>
      <c r="M153" s="49"/>
    </row>
    <row r="154" spans="1:13" x14ac:dyDescent="0.45">
      <c r="A154" s="250"/>
      <c r="C154" s="48"/>
      <c r="D154" s="251"/>
      <c r="E154" s="21"/>
      <c r="F154" s="251"/>
      <c r="G154" s="21"/>
      <c r="H154" s="251"/>
      <c r="I154" s="21"/>
      <c r="J154" s="251"/>
      <c r="L154" s="49"/>
      <c r="M154" s="49"/>
    </row>
    <row r="155" spans="1:13" ht="21.75" customHeight="1" x14ac:dyDescent="0.45">
      <c r="A155" s="252"/>
      <c r="C155" s="48"/>
      <c r="D155" s="70"/>
      <c r="E155" s="70"/>
      <c r="F155" s="253"/>
      <c r="G155" s="70"/>
      <c r="H155" s="70"/>
      <c r="I155" s="70"/>
      <c r="J155" s="121"/>
      <c r="K155" s="254"/>
      <c r="L155" s="49"/>
      <c r="M155" s="49"/>
    </row>
    <row r="156" spans="1:13" ht="21.75" customHeight="1" x14ac:dyDescent="0.45">
      <c r="A156" s="250"/>
      <c r="C156" s="48"/>
      <c r="D156" s="59"/>
      <c r="E156" s="21"/>
      <c r="F156" s="59"/>
      <c r="G156" s="21"/>
      <c r="H156" s="59"/>
      <c r="I156" s="21"/>
      <c r="J156" s="59"/>
      <c r="K156" s="81"/>
      <c r="L156" s="49"/>
      <c r="M156" s="49"/>
    </row>
    <row r="157" spans="1:13" ht="13.5" customHeight="1" x14ac:dyDescent="0.45">
      <c r="A157" s="141"/>
      <c r="C157" s="48"/>
      <c r="D157" s="33"/>
      <c r="E157" s="33"/>
      <c r="F157" s="33"/>
      <c r="G157" s="21"/>
      <c r="H157" s="33"/>
      <c r="I157" s="21"/>
      <c r="J157" s="33"/>
      <c r="K157" s="81"/>
    </row>
    <row r="158" spans="1:13" ht="21.75" customHeight="1" x14ac:dyDescent="0.45">
      <c r="A158" s="141"/>
      <c r="D158" s="49"/>
      <c r="E158" s="49"/>
      <c r="F158" s="49"/>
      <c r="G158" s="49"/>
      <c r="H158" s="49"/>
      <c r="I158" s="49"/>
      <c r="J158" s="49"/>
    </row>
    <row r="159" spans="1:13" ht="21.75" customHeight="1" x14ac:dyDescent="0.45">
      <c r="A159" s="247"/>
      <c r="D159" s="255"/>
      <c r="E159" s="256"/>
      <c r="F159" s="255"/>
      <c r="G159" s="256"/>
      <c r="H159" s="255"/>
      <c r="I159" s="256"/>
      <c r="J159" s="255"/>
    </row>
    <row r="160" spans="1:13" ht="21.75" customHeight="1" x14ac:dyDescent="0.45">
      <c r="A160" s="141"/>
      <c r="D160" s="49"/>
      <c r="E160" s="49"/>
      <c r="F160" s="49"/>
      <c r="G160" s="49"/>
      <c r="H160" s="49"/>
      <c r="I160" s="49"/>
      <c r="J160" s="49"/>
    </row>
    <row r="161" spans="1:10" ht="25.35" customHeight="1" x14ac:dyDescent="0.5">
      <c r="A161" s="235"/>
      <c r="C161" s="236"/>
      <c r="D161" s="237"/>
      <c r="E161" s="237"/>
      <c r="F161" s="237"/>
      <c r="G161" s="237"/>
      <c r="H161" s="92"/>
      <c r="I161" s="237"/>
      <c r="J161" s="237"/>
    </row>
    <row r="162" spans="1:10" ht="21.75" customHeight="1" x14ac:dyDescent="0.5">
      <c r="A162" s="235"/>
      <c r="C162" s="236"/>
      <c r="D162" s="237"/>
      <c r="F162" s="237"/>
      <c r="H162" s="237"/>
      <c r="J162" s="237"/>
    </row>
    <row r="163" spans="1:10" ht="21.75" customHeight="1" x14ac:dyDescent="0.5">
      <c r="A163" s="235"/>
      <c r="C163" s="236"/>
      <c r="D163" s="237"/>
      <c r="F163" s="237"/>
      <c r="H163" s="237"/>
      <c r="J163" s="237"/>
    </row>
    <row r="164" spans="1:10" ht="21.75" customHeight="1" x14ac:dyDescent="0.5">
      <c r="A164" s="238"/>
      <c r="B164" s="238"/>
      <c r="C164" s="238"/>
      <c r="D164" s="280"/>
      <c r="E164" s="280"/>
      <c r="F164" s="280"/>
    </row>
    <row r="165" spans="1:10" ht="21.75" customHeight="1" x14ac:dyDescent="0.45">
      <c r="C165" s="25"/>
      <c r="D165" s="280"/>
      <c r="E165" s="280"/>
      <c r="F165" s="280"/>
      <c r="G165" s="232"/>
      <c r="H165" s="280"/>
      <c r="I165" s="280"/>
      <c r="J165" s="280"/>
    </row>
    <row r="166" spans="1:10" ht="21.75" customHeight="1" x14ac:dyDescent="0.45">
      <c r="C166" s="25"/>
      <c r="D166" s="278"/>
      <c r="E166" s="278"/>
      <c r="F166" s="278"/>
      <c r="G166" s="232"/>
      <c r="H166" s="278"/>
      <c r="I166" s="278"/>
      <c r="J166" s="278"/>
    </row>
    <row r="167" spans="1:10" ht="21.75" customHeight="1" x14ac:dyDescent="0.45">
      <c r="C167" s="25"/>
      <c r="D167" s="278"/>
      <c r="E167" s="278"/>
      <c r="F167" s="278"/>
      <c r="G167" s="232"/>
      <c r="H167" s="278"/>
      <c r="I167" s="278"/>
      <c r="J167" s="278"/>
    </row>
    <row r="168" spans="1:10" ht="21.75" customHeight="1" x14ac:dyDescent="0.45">
      <c r="C168" s="25"/>
      <c r="D168" s="234"/>
      <c r="E168" s="25"/>
      <c r="F168" s="234"/>
      <c r="G168" s="25"/>
      <c r="H168" s="234"/>
      <c r="I168" s="25"/>
      <c r="J168" s="234"/>
    </row>
    <row r="169" spans="1:10" ht="21.75" customHeight="1" x14ac:dyDescent="0.45">
      <c r="C169" s="25"/>
      <c r="D169" s="279"/>
      <c r="E169" s="279"/>
      <c r="F169" s="279"/>
      <c r="G169" s="279"/>
      <c r="H169" s="279"/>
      <c r="I169" s="279"/>
      <c r="J169" s="279"/>
    </row>
    <row r="170" spans="1:10" ht="21.75" customHeight="1" x14ac:dyDescent="0.45">
      <c r="A170" s="257"/>
      <c r="C170" s="48"/>
      <c r="D170" s="59"/>
      <c r="E170" s="21"/>
      <c r="F170" s="59"/>
      <c r="G170" s="21"/>
      <c r="H170" s="59"/>
      <c r="I170" s="21"/>
      <c r="J170" s="59"/>
    </row>
    <row r="171" spans="1:10" ht="21.75" customHeight="1" x14ac:dyDescent="0.45">
      <c r="A171" s="141"/>
      <c r="C171" s="48"/>
      <c r="D171" s="33"/>
      <c r="E171" s="33"/>
      <c r="F171" s="33"/>
      <c r="G171" s="21"/>
      <c r="H171" s="33"/>
      <c r="I171" s="21"/>
      <c r="J171" s="33"/>
    </row>
    <row r="172" spans="1:10" ht="21.75" customHeight="1" x14ac:dyDescent="0.45">
      <c r="A172" s="141"/>
      <c r="D172" s="49"/>
      <c r="E172" s="49"/>
      <c r="F172" s="49"/>
      <c r="G172" s="49"/>
      <c r="H172" s="49"/>
      <c r="I172" s="49"/>
      <c r="J172" s="49"/>
    </row>
    <row r="173" spans="1:10" ht="21.75" customHeight="1" x14ac:dyDescent="0.45">
      <c r="A173" s="240"/>
      <c r="D173" s="49"/>
      <c r="E173" s="49"/>
      <c r="F173" s="49"/>
      <c r="G173" s="49"/>
      <c r="H173" s="49"/>
      <c r="I173" s="49"/>
      <c r="J173" s="49"/>
    </row>
    <row r="174" spans="1:10" ht="21.75" customHeight="1" x14ac:dyDescent="0.45">
      <c r="A174" s="247"/>
      <c r="D174" s="49"/>
      <c r="E174" s="49"/>
      <c r="F174" s="258"/>
      <c r="G174" s="49"/>
      <c r="H174" s="49"/>
      <c r="I174" s="49"/>
      <c r="J174" s="258"/>
    </row>
    <row r="175" spans="1:10" ht="21.75" customHeight="1" x14ac:dyDescent="0.45">
      <c r="A175" s="247"/>
      <c r="D175" s="49"/>
      <c r="E175" s="49"/>
      <c r="F175" s="258"/>
      <c r="G175" s="49"/>
      <c r="H175" s="49"/>
      <c r="I175" s="49"/>
      <c r="J175" s="231"/>
    </row>
    <row r="176" spans="1:10" ht="21.75" customHeight="1" x14ac:dyDescent="0.45">
      <c r="A176" s="247"/>
      <c r="D176" s="49"/>
      <c r="E176" s="49"/>
      <c r="F176" s="259"/>
      <c r="G176" s="65"/>
      <c r="H176" s="65"/>
      <c r="I176" s="65"/>
      <c r="J176" s="65"/>
    </row>
    <row r="177" spans="1:10" ht="21.75" customHeight="1" x14ac:dyDescent="0.45">
      <c r="A177" s="247"/>
      <c r="D177" s="49"/>
      <c r="E177" s="49"/>
      <c r="F177" s="259"/>
      <c r="G177" s="65"/>
      <c r="H177" s="65"/>
      <c r="I177" s="65"/>
      <c r="J177" s="259"/>
    </row>
    <row r="178" spans="1:10" ht="21.75" customHeight="1" x14ac:dyDescent="0.45">
      <c r="A178" s="141"/>
      <c r="D178" s="51"/>
      <c r="E178" s="51"/>
      <c r="F178" s="51"/>
      <c r="G178" s="51"/>
      <c r="H178" s="51"/>
      <c r="I178" s="51"/>
      <c r="J178" s="51"/>
    </row>
    <row r="179" spans="1:10" ht="21.75" customHeight="1" x14ac:dyDescent="0.45">
      <c r="A179" s="141"/>
      <c r="D179" s="51"/>
      <c r="E179" s="51"/>
      <c r="F179" s="51"/>
      <c r="G179" s="51"/>
      <c r="H179" s="51"/>
      <c r="I179" s="51"/>
      <c r="J179" s="51"/>
    </row>
    <row r="180" spans="1:10" ht="21.75" customHeight="1" x14ac:dyDescent="0.45">
      <c r="A180" s="260"/>
      <c r="D180" s="49"/>
      <c r="E180" s="49"/>
      <c r="F180" s="65"/>
      <c r="G180" s="65"/>
      <c r="H180" s="65"/>
      <c r="I180" s="65"/>
      <c r="J180" s="65"/>
    </row>
    <row r="181" spans="1:10" ht="21.75" customHeight="1" x14ac:dyDescent="0.45">
      <c r="A181" s="261"/>
      <c r="D181" s="49"/>
      <c r="E181" s="49"/>
      <c r="F181" s="65"/>
      <c r="G181" s="65"/>
      <c r="H181" s="65"/>
      <c r="I181" s="65"/>
      <c r="J181" s="65"/>
    </row>
    <row r="182" spans="1:10" ht="21.75" customHeight="1" x14ac:dyDescent="0.45">
      <c r="A182" s="261"/>
      <c r="D182" s="49"/>
      <c r="F182" s="262"/>
      <c r="H182" s="65"/>
      <c r="J182" s="266"/>
    </row>
    <row r="183" spans="1:10" ht="21.75" customHeight="1" x14ac:dyDescent="0.45">
      <c r="A183" s="71"/>
      <c r="D183" s="66"/>
      <c r="E183" s="49"/>
      <c r="F183" s="259"/>
      <c r="G183" s="65"/>
      <c r="H183" s="84"/>
      <c r="I183" s="65"/>
      <c r="J183" s="84"/>
    </row>
    <row r="184" spans="1:10" ht="21.75" customHeight="1" x14ac:dyDescent="0.45">
      <c r="A184" s="247"/>
      <c r="F184" s="263"/>
    </row>
    <row r="185" spans="1:10" ht="21.75" customHeight="1" x14ac:dyDescent="0.45">
      <c r="A185" s="264"/>
      <c r="D185" s="137"/>
      <c r="E185" s="70"/>
      <c r="F185" s="253"/>
      <c r="G185" s="70"/>
      <c r="H185" s="84"/>
      <c r="I185" s="70"/>
      <c r="J185" s="84"/>
    </row>
    <row r="186" spans="1:10" ht="21.75" customHeight="1" x14ac:dyDescent="0.45">
      <c r="A186" s="141"/>
      <c r="D186" s="50"/>
      <c r="E186" s="51"/>
      <c r="F186" s="50"/>
      <c r="G186" s="51"/>
      <c r="H186" s="50"/>
      <c r="I186" s="51"/>
      <c r="J186" s="50"/>
    </row>
    <row r="187" spans="1:10" ht="21.75" customHeight="1" x14ac:dyDescent="0.45">
      <c r="A187" s="141"/>
      <c r="C187" s="46"/>
      <c r="D187" s="50"/>
      <c r="E187" s="50"/>
      <c r="F187" s="50"/>
      <c r="G187" s="50"/>
      <c r="H187" s="50"/>
      <c r="I187" s="50"/>
      <c r="J187" s="50"/>
    </row>
    <row r="188" spans="1:10" ht="21.75" customHeight="1" x14ac:dyDescent="0.45">
      <c r="A188" s="142"/>
      <c r="B188" s="265"/>
      <c r="C188" s="46"/>
      <c r="D188" s="51"/>
      <c r="E188" s="51"/>
      <c r="F188" s="51"/>
      <c r="G188" s="51"/>
      <c r="H188" s="51"/>
      <c r="I188" s="51"/>
      <c r="J188" s="51"/>
    </row>
  </sheetData>
  <mergeCells count="40">
    <mergeCell ref="D167:F167"/>
    <mergeCell ref="H167:J167"/>
    <mergeCell ref="D169:J169"/>
    <mergeCell ref="D137:J137"/>
    <mergeCell ref="D164:F164"/>
    <mergeCell ref="D165:F165"/>
    <mergeCell ref="H165:J165"/>
    <mergeCell ref="D166:F166"/>
    <mergeCell ref="H166:J166"/>
    <mergeCell ref="D132:F132"/>
    <mergeCell ref="D133:F133"/>
    <mergeCell ref="H133:J133"/>
    <mergeCell ref="D134:F134"/>
    <mergeCell ref="H134:J134"/>
    <mergeCell ref="D135:F135"/>
    <mergeCell ref="H135:J135"/>
    <mergeCell ref="D4:F4"/>
    <mergeCell ref="D33:F33"/>
    <mergeCell ref="D71:F71"/>
    <mergeCell ref="D76:J76"/>
    <mergeCell ref="D5:F5"/>
    <mergeCell ref="H5:J5"/>
    <mergeCell ref="D34:F34"/>
    <mergeCell ref="H34:J34"/>
    <mergeCell ref="D9:J9"/>
    <mergeCell ref="D38:J38"/>
    <mergeCell ref="D72:F72"/>
    <mergeCell ref="H72:J72"/>
    <mergeCell ref="D74:F74"/>
    <mergeCell ref="H73:J73"/>
    <mergeCell ref="H74:J74"/>
    <mergeCell ref="D73:F73"/>
    <mergeCell ref="D108:J108"/>
    <mergeCell ref="D103:F103"/>
    <mergeCell ref="D104:F104"/>
    <mergeCell ref="H104:J104"/>
    <mergeCell ref="D105:F105"/>
    <mergeCell ref="H105:J105"/>
    <mergeCell ref="D106:F106"/>
    <mergeCell ref="H106:J106"/>
  </mergeCells>
  <phoneticPr fontId="5" type="noConversion"/>
  <pageMargins left="0.7" right="0.25" top="0.48" bottom="0.5" header="0.5" footer="0.5"/>
  <pageSetup paperSize="9" scale="78" firstPageNumber="5" fitToWidth="0" fitToHeight="0" orientation="portrait" useFirstPageNumber="1" r:id="rId1"/>
  <headerFooter alignWithMargins="0">
    <oddFooter>&amp;L  หมายเหตุประกอบงบการเงินเป็นส่วนหนึ่งของงบการเงินระหว่างกาลนี้
&amp;C&amp;P</oddFooter>
  </headerFooter>
  <rowBreaks count="5" manualBreakCount="5">
    <brk id="29" max="9" man="1"/>
    <brk id="67" max="9" man="1"/>
    <brk id="99" max="9" man="1"/>
    <brk id="128" max="9" man="1"/>
    <brk id="16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3"/>
  <sheetViews>
    <sheetView topLeftCell="A67" zoomScale="90" zoomScaleNormal="90" zoomScaleSheetLayoutView="90" workbookViewId="0">
      <selection activeCell="B72" sqref="B72"/>
    </sheetView>
  </sheetViews>
  <sheetFormatPr defaultRowHeight="22.5" customHeight="1" x14ac:dyDescent="0.45"/>
  <cols>
    <col min="1" max="1" width="56.85546875" customWidth="1"/>
    <col min="2" max="2" width="9.42578125" customWidth="1"/>
    <col min="3" max="3" width="2.140625" customWidth="1"/>
    <col min="4" max="4" width="13.140625" customWidth="1"/>
    <col min="5" max="5" width="1.7109375" customWidth="1"/>
    <col min="6" max="6" width="13.140625" customWidth="1"/>
    <col min="7" max="7" width="1.7109375" customWidth="1"/>
    <col min="8" max="8" width="13" customWidth="1"/>
    <col min="9" max="9" width="1.7109375" customWidth="1"/>
    <col min="10" max="10" width="13" customWidth="1"/>
  </cols>
  <sheetData>
    <row r="1" spans="1:10" s="135" customFormat="1" ht="22.5" customHeight="1" x14ac:dyDescent="0.5">
      <c r="A1" s="19" t="s">
        <v>57</v>
      </c>
      <c r="B1" s="124"/>
      <c r="C1" s="18"/>
      <c r="D1" s="11"/>
      <c r="E1" s="11"/>
      <c r="F1" s="11"/>
      <c r="G1" s="11"/>
      <c r="H1" s="63"/>
      <c r="I1" s="11"/>
      <c r="J1" s="11"/>
    </row>
    <row r="2" spans="1:10" s="135" customFormat="1" ht="22.5" customHeight="1" x14ac:dyDescent="0.5">
      <c r="A2" s="19" t="s">
        <v>94</v>
      </c>
      <c r="B2" s="124"/>
      <c r="C2" s="18"/>
      <c r="D2" s="11"/>
      <c r="E2" s="9"/>
      <c r="F2" s="11"/>
      <c r="G2" s="9"/>
      <c r="H2" s="11"/>
      <c r="I2" s="9"/>
      <c r="J2" s="11"/>
    </row>
    <row r="3" spans="1:10" s="135" customFormat="1" ht="22.5" customHeight="1" x14ac:dyDescent="0.5">
      <c r="A3" s="19"/>
      <c r="B3" s="124"/>
      <c r="C3" s="18"/>
      <c r="D3" s="11"/>
      <c r="E3" s="9"/>
      <c r="F3" s="11"/>
      <c r="G3" s="9"/>
      <c r="H3" s="11"/>
      <c r="I3" s="9"/>
      <c r="J3" s="11"/>
    </row>
    <row r="4" spans="1:10" s="135" customFormat="1" ht="22.5" customHeight="1" x14ac:dyDescent="0.45">
      <c r="A4" s="26"/>
      <c r="B4" s="26"/>
      <c r="C4" s="26"/>
      <c r="D4" s="280" t="s">
        <v>90</v>
      </c>
      <c r="E4" s="280"/>
      <c r="F4" s="280"/>
      <c r="G4" s="36"/>
      <c r="H4" s="36"/>
      <c r="I4" s="36"/>
      <c r="J4" s="36"/>
    </row>
    <row r="5" spans="1:10" s="135" customFormat="1" ht="22.5" customHeight="1" x14ac:dyDescent="0.45">
      <c r="A5" s="69"/>
      <c r="B5" s="131"/>
      <c r="C5" s="48"/>
      <c r="D5" s="280" t="s">
        <v>89</v>
      </c>
      <c r="E5" s="280"/>
      <c r="F5" s="280"/>
      <c r="G5" s="130"/>
      <c r="H5" s="280" t="s">
        <v>25</v>
      </c>
      <c r="I5" s="280"/>
      <c r="J5" s="280"/>
    </row>
    <row r="6" spans="1:10" s="135" customFormat="1" ht="22.5" customHeight="1" x14ac:dyDescent="0.45">
      <c r="A6" s="69"/>
      <c r="B6" s="131"/>
      <c r="C6" s="48"/>
      <c r="D6" s="283" t="s">
        <v>40</v>
      </c>
      <c r="E6" s="283"/>
      <c r="F6" s="283"/>
      <c r="G6" s="130"/>
      <c r="H6" s="283" t="s">
        <v>40</v>
      </c>
      <c r="I6" s="283"/>
      <c r="J6" s="283"/>
    </row>
    <row r="7" spans="1:10" s="135" customFormat="1" ht="22.5" customHeight="1" x14ac:dyDescent="0.45">
      <c r="A7" s="69"/>
      <c r="B7" s="131"/>
      <c r="C7" s="48"/>
      <c r="D7" s="283" t="s">
        <v>116</v>
      </c>
      <c r="E7" s="283"/>
      <c r="F7" s="283"/>
      <c r="G7" s="130"/>
      <c r="H7" s="283" t="s">
        <v>116</v>
      </c>
      <c r="I7" s="283"/>
      <c r="J7" s="283"/>
    </row>
    <row r="8" spans="1:10" s="135" customFormat="1" ht="22.5" customHeight="1" x14ac:dyDescent="0.45">
      <c r="A8" s="69"/>
      <c r="B8" s="131" t="s">
        <v>0</v>
      </c>
      <c r="C8" s="48"/>
      <c r="D8" s="68">
        <v>2563</v>
      </c>
      <c r="E8" s="68"/>
      <c r="F8" s="68">
        <v>2562</v>
      </c>
      <c r="G8" s="68"/>
      <c r="H8" s="68">
        <v>2563</v>
      </c>
      <c r="I8" s="68"/>
      <c r="J8" s="68">
        <v>2562</v>
      </c>
    </row>
    <row r="9" spans="1:10" s="135" customFormat="1" ht="22.5" customHeight="1" x14ac:dyDescent="0.45">
      <c r="A9" s="69"/>
      <c r="B9" s="131"/>
      <c r="C9" s="48"/>
      <c r="D9" s="282" t="s">
        <v>49</v>
      </c>
      <c r="E9" s="282"/>
      <c r="F9" s="282"/>
      <c r="G9" s="282"/>
      <c r="H9" s="282"/>
      <c r="I9" s="282"/>
      <c r="J9" s="282"/>
    </row>
    <row r="10" spans="1:10" ht="22.5" customHeight="1" x14ac:dyDescent="0.45">
      <c r="A10" s="145" t="s">
        <v>117</v>
      </c>
      <c r="B10" s="148"/>
      <c r="C10" s="148"/>
      <c r="D10" s="148"/>
      <c r="E10" s="148"/>
      <c r="F10" s="148"/>
      <c r="G10" s="148"/>
      <c r="H10" s="148"/>
      <c r="I10" s="148"/>
      <c r="J10" s="148"/>
    </row>
    <row r="11" spans="1:10" ht="22.5" customHeight="1" x14ac:dyDescent="0.45">
      <c r="A11" s="146" t="s">
        <v>61</v>
      </c>
      <c r="B11" s="149" t="s">
        <v>154</v>
      </c>
      <c r="C11" s="148"/>
      <c r="D11" s="150">
        <v>1329270</v>
      </c>
      <c r="E11" s="150"/>
      <c r="F11" s="150">
        <v>2010744</v>
      </c>
      <c r="G11" s="150"/>
      <c r="H11" s="150">
        <v>1329270</v>
      </c>
      <c r="I11" s="150"/>
      <c r="J11" s="150">
        <v>2010744</v>
      </c>
    </row>
    <row r="12" spans="1:10" ht="22.5" customHeight="1" x14ac:dyDescent="0.45">
      <c r="A12" s="146" t="s">
        <v>79</v>
      </c>
      <c r="B12" s="149"/>
      <c r="C12" s="148"/>
      <c r="D12" s="150">
        <v>5467</v>
      </c>
      <c r="E12" s="150"/>
      <c r="F12" s="150">
        <v>16724</v>
      </c>
      <c r="G12" s="150"/>
      <c r="H12" s="150">
        <v>5467</v>
      </c>
      <c r="I12" s="150"/>
      <c r="J12" s="150">
        <v>16724</v>
      </c>
    </row>
    <row r="13" spans="1:10" ht="22.5" customHeight="1" x14ac:dyDescent="0.45">
      <c r="A13" s="146" t="s">
        <v>62</v>
      </c>
      <c r="B13" s="148"/>
      <c r="C13" s="148"/>
      <c r="D13" s="150">
        <v>15709</v>
      </c>
      <c r="E13" s="150"/>
      <c r="F13" s="150">
        <v>26769</v>
      </c>
      <c r="G13" s="150"/>
      <c r="H13" s="150">
        <v>15709</v>
      </c>
      <c r="I13" s="150"/>
      <c r="J13" s="150">
        <v>26769</v>
      </c>
    </row>
    <row r="14" spans="1:10" ht="22.5" customHeight="1" x14ac:dyDescent="0.45">
      <c r="A14" s="146" t="s">
        <v>63</v>
      </c>
      <c r="B14" s="149" t="s">
        <v>155</v>
      </c>
      <c r="C14" s="148"/>
      <c r="D14" s="150">
        <v>4827</v>
      </c>
      <c r="E14" s="150"/>
      <c r="F14" s="150">
        <v>6840</v>
      </c>
      <c r="G14" s="150"/>
      <c r="H14" s="150">
        <v>120233</v>
      </c>
      <c r="I14" s="150"/>
      <c r="J14" s="150">
        <v>114752</v>
      </c>
    </row>
    <row r="15" spans="1:10" ht="22.5" customHeight="1" x14ac:dyDescent="0.45">
      <c r="A15" s="146" t="s">
        <v>64</v>
      </c>
      <c r="B15" s="148"/>
      <c r="C15" s="148"/>
      <c r="D15" s="150">
        <v>1009</v>
      </c>
      <c r="E15" s="150"/>
      <c r="F15" s="150">
        <v>2085</v>
      </c>
      <c r="G15" s="150"/>
      <c r="H15" s="150">
        <v>1009</v>
      </c>
      <c r="I15" s="150"/>
      <c r="J15" s="150">
        <v>2085</v>
      </c>
    </row>
    <row r="16" spans="1:10" ht="22.5" customHeight="1" x14ac:dyDescent="0.45">
      <c r="A16" s="147" t="s">
        <v>14</v>
      </c>
      <c r="B16" s="149"/>
      <c r="C16" s="148"/>
      <c r="D16" s="151">
        <f>SUM(D11:D15)</f>
        <v>1356282</v>
      </c>
      <c r="E16" s="152"/>
      <c r="F16" s="151">
        <f>SUM(F11:F15)</f>
        <v>2063162</v>
      </c>
      <c r="G16" s="152"/>
      <c r="H16" s="151">
        <f>SUM(H11:H15)</f>
        <v>1471688</v>
      </c>
      <c r="I16" s="152"/>
      <c r="J16" s="151">
        <f>SUM(J11:J15)</f>
        <v>2171074</v>
      </c>
    </row>
    <row r="17" spans="1:10" ht="22.5" customHeight="1" x14ac:dyDescent="0.45">
      <c r="A17" s="147"/>
      <c r="B17" s="149"/>
      <c r="C17" s="148"/>
      <c r="D17" s="153"/>
      <c r="E17" s="150"/>
      <c r="F17" s="153"/>
      <c r="G17" s="150"/>
      <c r="H17" s="153"/>
      <c r="I17" s="150"/>
      <c r="J17" s="153"/>
    </row>
    <row r="18" spans="1:10" ht="22.5" customHeight="1" x14ac:dyDescent="0.45">
      <c r="A18" s="145" t="s">
        <v>118</v>
      </c>
      <c r="B18" s="149"/>
      <c r="C18" s="148"/>
      <c r="D18" s="150"/>
      <c r="E18" s="150"/>
      <c r="F18" s="150"/>
      <c r="G18" s="150"/>
      <c r="H18" s="150"/>
      <c r="I18" s="150"/>
      <c r="J18" s="150"/>
    </row>
    <row r="19" spans="1:10" ht="22.5" customHeight="1" x14ac:dyDescent="0.45">
      <c r="A19" s="146" t="s">
        <v>65</v>
      </c>
      <c r="B19" s="149"/>
      <c r="C19" s="148"/>
      <c r="D19" s="150">
        <v>1284137</v>
      </c>
      <c r="E19" s="150"/>
      <c r="F19" s="150">
        <v>1983821</v>
      </c>
      <c r="G19" s="150"/>
      <c r="H19" s="150">
        <v>1284137</v>
      </c>
      <c r="I19" s="150"/>
      <c r="J19" s="150">
        <v>1983821</v>
      </c>
    </row>
    <row r="20" spans="1:10" ht="22.5" customHeight="1" x14ac:dyDescent="0.45">
      <c r="A20" s="146" t="s">
        <v>80</v>
      </c>
      <c r="B20" s="149"/>
      <c r="C20" s="148"/>
      <c r="D20" s="150">
        <v>105222</v>
      </c>
      <c r="E20" s="150"/>
      <c r="F20" s="150">
        <v>93977</v>
      </c>
      <c r="G20" s="150"/>
      <c r="H20" s="150">
        <v>105222</v>
      </c>
      <c r="I20" s="150"/>
      <c r="J20" s="150">
        <v>93977</v>
      </c>
    </row>
    <row r="21" spans="1:10" ht="22.5" customHeight="1" x14ac:dyDescent="0.45">
      <c r="A21" s="146" t="s">
        <v>29</v>
      </c>
      <c r="B21" s="149"/>
      <c r="C21" s="148"/>
      <c r="D21" s="150">
        <v>40478</v>
      </c>
      <c r="E21" s="150"/>
      <c r="F21" s="150">
        <v>51772</v>
      </c>
      <c r="G21" s="150"/>
      <c r="H21" s="150">
        <v>40478</v>
      </c>
      <c r="I21" s="150"/>
      <c r="J21" s="150">
        <v>51772</v>
      </c>
    </row>
    <row r="22" spans="1:10" ht="22.5" customHeight="1" x14ac:dyDescent="0.45">
      <c r="A22" s="147" t="s">
        <v>15</v>
      </c>
      <c r="B22" s="149"/>
      <c r="C22" s="148"/>
      <c r="D22" s="151">
        <f>SUM(D19:D21)</f>
        <v>1429837</v>
      </c>
      <c r="E22" s="152"/>
      <c r="F22" s="151">
        <f>SUM(F19:F21)</f>
        <v>2129570</v>
      </c>
      <c r="G22" s="152"/>
      <c r="H22" s="151">
        <f>SUM(H19:H21)</f>
        <v>1429837</v>
      </c>
      <c r="I22" s="152"/>
      <c r="J22" s="151">
        <f>SUM(J19:J21)</f>
        <v>2129570</v>
      </c>
    </row>
    <row r="23" spans="1:10" ht="22.5" customHeight="1" x14ac:dyDescent="0.45">
      <c r="A23" s="147"/>
      <c r="B23" s="149"/>
      <c r="C23" s="148"/>
      <c r="D23" s="153"/>
      <c r="E23" s="150"/>
      <c r="F23" s="153"/>
      <c r="G23" s="150"/>
      <c r="H23" s="153"/>
      <c r="I23" s="150"/>
      <c r="J23" s="153"/>
    </row>
    <row r="24" spans="1:10" ht="22.5" customHeight="1" x14ac:dyDescent="0.45">
      <c r="A24" s="147" t="s">
        <v>146</v>
      </c>
      <c r="B24" s="149"/>
      <c r="C24" s="148"/>
      <c r="D24" s="152">
        <f>D16-D22</f>
        <v>-73555</v>
      </c>
      <c r="E24" s="152"/>
      <c r="F24" s="152">
        <f>F16-F22</f>
        <v>-66408</v>
      </c>
      <c r="G24" s="152"/>
      <c r="H24" s="152">
        <f>SUM(H16-H22)</f>
        <v>41851</v>
      </c>
      <c r="I24" s="152"/>
      <c r="J24" s="152">
        <f>SUM(J16-J22)</f>
        <v>41504</v>
      </c>
    </row>
    <row r="25" spans="1:10" ht="22.5" customHeight="1" x14ac:dyDescent="0.45">
      <c r="A25" s="146" t="s">
        <v>160</v>
      </c>
      <c r="B25" s="149">
        <v>8</v>
      </c>
      <c r="C25" s="148"/>
      <c r="D25" s="218">
        <v>227610</v>
      </c>
      <c r="E25" s="150"/>
      <c r="F25" s="154">
        <v>-32719</v>
      </c>
      <c r="G25" s="150"/>
      <c r="H25" s="221">
        <v>0</v>
      </c>
      <c r="I25" s="150"/>
      <c r="J25" s="221">
        <v>0</v>
      </c>
    </row>
    <row r="26" spans="1:10" ht="22.5" customHeight="1" x14ac:dyDescent="0.45">
      <c r="A26" s="147" t="s">
        <v>149</v>
      </c>
      <c r="B26" s="149"/>
      <c r="C26" s="148"/>
      <c r="D26" s="152">
        <f>SUM(D24:D25)</f>
        <v>154055</v>
      </c>
      <c r="E26" s="152"/>
      <c r="F26" s="152">
        <f>SUM(F24:F25)</f>
        <v>-99127</v>
      </c>
      <c r="G26" s="152"/>
      <c r="H26" s="152">
        <f>SUM(H24:H25)</f>
        <v>41851</v>
      </c>
      <c r="I26" s="152"/>
      <c r="J26" s="152">
        <f>SUM(J24:J25)</f>
        <v>41504</v>
      </c>
    </row>
    <row r="27" spans="1:10" ht="22.5" customHeight="1" x14ac:dyDescent="0.45">
      <c r="A27" s="146" t="s">
        <v>119</v>
      </c>
      <c r="B27" s="149"/>
      <c r="C27" s="148"/>
      <c r="D27" s="150">
        <v>28171</v>
      </c>
      <c r="E27" s="150"/>
      <c r="F27" s="150">
        <v>6651</v>
      </c>
      <c r="G27" s="150"/>
      <c r="H27" s="150">
        <v>28171</v>
      </c>
      <c r="I27" s="150"/>
      <c r="J27" s="150">
        <v>6651</v>
      </c>
    </row>
    <row r="28" spans="1:10" ht="22.5" customHeight="1" thickBot="1" x14ac:dyDescent="0.5">
      <c r="A28" s="147" t="s">
        <v>120</v>
      </c>
      <c r="B28" s="149"/>
      <c r="C28" s="148"/>
      <c r="D28" s="155">
        <f>SUM(D26:D27)</f>
        <v>182226</v>
      </c>
      <c r="E28" s="152"/>
      <c r="F28" s="155">
        <f>SUM(F26:F27)</f>
        <v>-92476</v>
      </c>
      <c r="G28" s="152"/>
      <c r="H28" s="155">
        <f>SUM(H26:H27)</f>
        <v>70022</v>
      </c>
      <c r="I28" s="152"/>
      <c r="J28" s="155">
        <f>SUM(J26:J27)</f>
        <v>48155</v>
      </c>
    </row>
    <row r="29" spans="1:10" ht="22.5" customHeight="1" thickTop="1" x14ac:dyDescent="0.45">
      <c r="A29" s="146"/>
      <c r="B29" s="148"/>
      <c r="C29" s="148"/>
      <c r="D29" s="156"/>
      <c r="E29" s="157"/>
      <c r="F29" s="156"/>
      <c r="G29" s="157"/>
      <c r="H29" s="156"/>
      <c r="I29" s="157"/>
      <c r="J29" s="156"/>
    </row>
    <row r="30" spans="1:10" ht="22.5" customHeight="1" x14ac:dyDescent="0.45">
      <c r="A30" s="147" t="s">
        <v>147</v>
      </c>
      <c r="B30" s="149"/>
      <c r="C30" s="148"/>
      <c r="D30" s="148"/>
      <c r="E30" s="148"/>
      <c r="F30" s="148"/>
      <c r="G30" s="148"/>
      <c r="H30" s="148"/>
      <c r="I30" s="148"/>
      <c r="J30" s="148"/>
    </row>
    <row r="31" spans="1:10" ht="22.5" customHeight="1" thickBot="1" x14ac:dyDescent="0.5">
      <c r="A31" s="146" t="s">
        <v>162</v>
      </c>
      <c r="B31" s="149"/>
      <c r="C31" s="148"/>
      <c r="D31" s="158">
        <f>SUM(D28/201600)</f>
        <v>0.90389880952380952</v>
      </c>
      <c r="E31" s="148"/>
      <c r="F31" s="158">
        <f>SUM(F28/201600)</f>
        <v>-0.45871031746031748</v>
      </c>
      <c r="G31" s="148"/>
      <c r="H31" s="158">
        <f>SUM(H28/201600)</f>
        <v>0.34733134920634923</v>
      </c>
      <c r="I31" s="148"/>
      <c r="J31" s="158">
        <f>SUM(J28/201600)</f>
        <v>0.23886408730158731</v>
      </c>
    </row>
    <row r="32" spans="1:10" ht="22.5" customHeight="1" thickTop="1" x14ac:dyDescent="0.45">
      <c r="A32" s="129"/>
      <c r="B32" s="133"/>
      <c r="C32" s="128"/>
      <c r="D32" s="134"/>
      <c r="E32" s="128"/>
      <c r="F32" s="134"/>
      <c r="G32" s="128"/>
      <c r="H32" s="134"/>
      <c r="I32" s="128"/>
      <c r="J32" s="134"/>
    </row>
    <row r="33" spans="1:10" s="135" customFormat="1" ht="22.5" customHeight="1" x14ac:dyDescent="0.5">
      <c r="A33" s="19" t="s">
        <v>57</v>
      </c>
      <c r="B33" s="124"/>
      <c r="C33" s="18"/>
      <c r="D33" s="11"/>
      <c r="E33" s="11"/>
      <c r="F33" s="11"/>
      <c r="G33" s="11"/>
      <c r="H33" s="63"/>
      <c r="I33" s="11"/>
      <c r="J33" s="11"/>
    </row>
    <row r="34" spans="1:10" s="135" customFormat="1" ht="22.5" customHeight="1" x14ac:dyDescent="0.5">
      <c r="A34" s="19" t="s">
        <v>169</v>
      </c>
      <c r="B34" s="124"/>
      <c r="C34" s="18"/>
      <c r="D34" s="11"/>
      <c r="E34" s="9"/>
      <c r="F34" s="11"/>
      <c r="G34" s="9"/>
      <c r="H34" s="11"/>
      <c r="I34" s="9"/>
      <c r="J34" s="11"/>
    </row>
    <row r="35" spans="1:10" s="135" customFormat="1" ht="22.5" customHeight="1" x14ac:dyDescent="0.5">
      <c r="A35" s="19"/>
      <c r="B35" s="124"/>
      <c r="C35" s="18"/>
      <c r="D35" s="11"/>
      <c r="E35" s="9"/>
      <c r="F35" s="11"/>
      <c r="G35" s="9"/>
      <c r="H35" s="11"/>
      <c r="I35" s="9"/>
      <c r="J35" s="11"/>
    </row>
    <row r="36" spans="1:10" s="135" customFormat="1" ht="22.5" customHeight="1" x14ac:dyDescent="0.45">
      <c r="A36" s="26"/>
      <c r="B36" s="26"/>
      <c r="C36" s="26"/>
      <c r="D36" s="280" t="s">
        <v>90</v>
      </c>
      <c r="E36" s="280"/>
      <c r="F36" s="280"/>
      <c r="G36" s="36"/>
      <c r="H36" s="36"/>
      <c r="I36" s="36"/>
      <c r="J36" s="36"/>
    </row>
    <row r="37" spans="1:10" s="135" customFormat="1" ht="22.5" customHeight="1" x14ac:dyDescent="0.45">
      <c r="A37" s="69"/>
      <c r="B37" s="131"/>
      <c r="C37" s="48"/>
      <c r="D37" s="280" t="s">
        <v>89</v>
      </c>
      <c r="E37" s="280"/>
      <c r="F37" s="280"/>
      <c r="G37" s="130"/>
      <c r="H37" s="280" t="s">
        <v>25</v>
      </c>
      <c r="I37" s="280"/>
      <c r="J37" s="280"/>
    </row>
    <row r="38" spans="1:10" s="135" customFormat="1" ht="22.5" customHeight="1" x14ac:dyDescent="0.45">
      <c r="A38" s="69"/>
      <c r="B38" s="131"/>
      <c r="C38" s="48"/>
      <c r="D38" s="283" t="s">
        <v>40</v>
      </c>
      <c r="E38" s="283"/>
      <c r="F38" s="283"/>
      <c r="G38" s="130"/>
      <c r="H38" s="283" t="s">
        <v>40</v>
      </c>
      <c r="I38" s="283"/>
      <c r="J38" s="283"/>
    </row>
    <row r="39" spans="1:10" s="135" customFormat="1" ht="22.5" customHeight="1" x14ac:dyDescent="0.45">
      <c r="A39" s="69"/>
      <c r="B39" s="131"/>
      <c r="C39" s="48"/>
      <c r="D39" s="283" t="s">
        <v>116</v>
      </c>
      <c r="E39" s="283"/>
      <c r="F39" s="283"/>
      <c r="G39" s="130"/>
      <c r="H39" s="283" t="s">
        <v>116</v>
      </c>
      <c r="I39" s="283"/>
      <c r="J39" s="283"/>
    </row>
    <row r="40" spans="1:10" s="135" customFormat="1" ht="22.5" customHeight="1" x14ac:dyDescent="0.45">
      <c r="A40" s="69"/>
      <c r="B40" s="131"/>
      <c r="C40" s="48"/>
      <c r="D40" s="68">
        <v>2563</v>
      </c>
      <c r="E40" s="68"/>
      <c r="F40" s="68">
        <v>2562</v>
      </c>
      <c r="G40" s="68"/>
      <c r="H40" s="68">
        <v>2563</v>
      </c>
      <c r="I40" s="68"/>
      <c r="J40" s="68">
        <v>2562</v>
      </c>
    </row>
    <row r="41" spans="1:10" s="135" customFormat="1" ht="22.5" customHeight="1" x14ac:dyDescent="0.45">
      <c r="A41" s="69"/>
      <c r="B41" s="131"/>
      <c r="C41" s="48"/>
      <c r="D41" s="282" t="s">
        <v>49</v>
      </c>
      <c r="E41" s="282"/>
      <c r="F41" s="282"/>
      <c r="G41" s="282"/>
      <c r="H41" s="282"/>
      <c r="I41" s="282"/>
      <c r="J41" s="282"/>
    </row>
    <row r="42" spans="1:10" ht="22.5" customHeight="1" x14ac:dyDescent="0.45">
      <c r="A42" s="145" t="s">
        <v>120</v>
      </c>
      <c r="B42" s="148"/>
      <c r="C42" s="148"/>
      <c r="D42" s="220">
        <f>D28</f>
        <v>182226</v>
      </c>
      <c r="E42" s="159"/>
      <c r="F42" s="220">
        <v>-92476</v>
      </c>
      <c r="G42" s="159"/>
      <c r="H42" s="220">
        <f>H28</f>
        <v>70022</v>
      </c>
      <c r="I42" s="159"/>
      <c r="J42" s="220">
        <v>48155</v>
      </c>
    </row>
    <row r="43" spans="1:10" ht="22.5" customHeight="1" x14ac:dyDescent="0.45">
      <c r="A43" s="147"/>
      <c r="B43" s="149"/>
      <c r="C43" s="148"/>
      <c r="D43" s="150"/>
      <c r="E43" s="150"/>
      <c r="F43" s="150"/>
      <c r="G43" s="150"/>
      <c r="H43" s="150"/>
      <c r="I43" s="150"/>
      <c r="J43" s="150"/>
    </row>
    <row r="44" spans="1:10" ht="22.5" customHeight="1" x14ac:dyDescent="0.45">
      <c r="A44" s="147" t="s">
        <v>32</v>
      </c>
      <c r="B44" s="149"/>
      <c r="C44" s="148"/>
      <c r="D44" s="150"/>
      <c r="E44" s="150"/>
      <c r="F44" s="150"/>
      <c r="G44" s="150"/>
      <c r="H44" s="150"/>
      <c r="I44" s="150"/>
      <c r="J44" s="150"/>
    </row>
    <row r="45" spans="1:10" ht="22.5" customHeight="1" x14ac:dyDescent="0.45">
      <c r="A45" s="160" t="s">
        <v>66</v>
      </c>
      <c r="B45" s="149"/>
      <c r="C45" s="148"/>
      <c r="D45" s="150"/>
      <c r="E45" s="150"/>
      <c r="F45" s="150"/>
      <c r="G45" s="150"/>
      <c r="H45" s="150"/>
      <c r="I45" s="150"/>
      <c r="J45" s="150"/>
    </row>
    <row r="46" spans="1:10" ht="22.5" customHeight="1" x14ac:dyDescent="0.45">
      <c r="A46" s="146" t="s">
        <v>68</v>
      </c>
      <c r="B46" s="149"/>
      <c r="C46" s="148"/>
      <c r="D46" s="150">
        <v>-11269</v>
      </c>
      <c r="E46" s="150"/>
      <c r="F46" s="150">
        <v>-149372</v>
      </c>
      <c r="G46" s="150"/>
      <c r="H46" s="223">
        <v>0</v>
      </c>
      <c r="I46" s="150"/>
      <c r="J46" s="223">
        <v>0</v>
      </c>
    </row>
    <row r="47" spans="1:10" ht="22.5" customHeight="1" x14ac:dyDescent="0.45">
      <c r="A47" s="146" t="s">
        <v>122</v>
      </c>
      <c r="B47" s="149"/>
      <c r="C47" s="148"/>
      <c r="D47" s="223">
        <v>0</v>
      </c>
      <c r="E47" s="150"/>
      <c r="F47" s="150">
        <v>-215447</v>
      </c>
      <c r="G47" s="150"/>
      <c r="H47" s="223">
        <v>0</v>
      </c>
      <c r="I47" s="150"/>
      <c r="J47" s="150">
        <v>-215447</v>
      </c>
    </row>
    <row r="48" spans="1:10" ht="22.5" customHeight="1" x14ac:dyDescent="0.45">
      <c r="A48" s="146" t="s">
        <v>69</v>
      </c>
      <c r="B48" s="149"/>
      <c r="C48" s="148"/>
      <c r="D48" s="223"/>
      <c r="E48" s="150"/>
      <c r="F48" s="150"/>
      <c r="G48" s="150"/>
      <c r="H48" s="223"/>
      <c r="I48" s="150"/>
      <c r="J48" s="150"/>
    </row>
    <row r="49" spans="1:11" ht="22.5" customHeight="1" x14ac:dyDescent="0.45">
      <c r="A49" s="146" t="s">
        <v>105</v>
      </c>
      <c r="B49" s="161"/>
      <c r="C49" s="148"/>
      <c r="D49" s="221">
        <v>0</v>
      </c>
      <c r="E49" s="150"/>
      <c r="F49" s="154">
        <v>43090</v>
      </c>
      <c r="G49" s="150"/>
      <c r="H49" s="221">
        <v>0</v>
      </c>
      <c r="I49" s="150"/>
      <c r="J49" s="154">
        <v>43090</v>
      </c>
    </row>
    <row r="50" spans="1:11" ht="22.5" customHeight="1" x14ac:dyDescent="0.45">
      <c r="A50" s="162" t="s">
        <v>67</v>
      </c>
      <c r="B50" s="149"/>
      <c r="C50" s="148"/>
      <c r="D50" s="163">
        <f>SUM(D46:D49)</f>
        <v>-11269</v>
      </c>
      <c r="E50" s="152"/>
      <c r="F50" s="163">
        <f>SUM(F46:F49)</f>
        <v>-321729</v>
      </c>
      <c r="G50" s="152"/>
      <c r="H50" s="222">
        <f>SUM(H46:H49)</f>
        <v>0</v>
      </c>
      <c r="I50" s="152"/>
      <c r="J50" s="163">
        <f>SUM(J46:J49)</f>
        <v>-172357</v>
      </c>
    </row>
    <row r="51" spans="1:11" ht="22.5" customHeight="1" x14ac:dyDescent="0.45">
      <c r="A51" s="146"/>
      <c r="B51" s="149"/>
      <c r="C51" s="148"/>
      <c r="D51" s="150"/>
      <c r="E51" s="150"/>
      <c r="F51" s="150"/>
      <c r="G51" s="150"/>
      <c r="H51" s="150"/>
      <c r="I51" s="150"/>
      <c r="J51" s="150"/>
    </row>
    <row r="52" spans="1:11" ht="22.5" customHeight="1" x14ac:dyDescent="0.45">
      <c r="A52" s="160" t="s">
        <v>55</v>
      </c>
      <c r="B52" s="149"/>
      <c r="C52" s="148"/>
      <c r="D52" s="150"/>
      <c r="E52" s="150"/>
      <c r="F52" s="150"/>
      <c r="G52" s="150"/>
      <c r="H52" s="150"/>
      <c r="I52" s="150"/>
      <c r="J52" s="150"/>
    </row>
    <row r="53" spans="1:11" ht="22.5" customHeight="1" x14ac:dyDescent="0.45">
      <c r="A53" s="164" t="s">
        <v>87</v>
      </c>
      <c r="B53" s="149"/>
      <c r="C53" s="148"/>
      <c r="D53" s="150"/>
      <c r="E53" s="150"/>
      <c r="F53" s="150"/>
      <c r="G53" s="150"/>
      <c r="H53" s="150"/>
      <c r="I53" s="150"/>
      <c r="J53" s="150"/>
    </row>
    <row r="54" spans="1:11" ht="22.5" customHeight="1" x14ac:dyDescent="0.45">
      <c r="A54" s="164" t="s">
        <v>84</v>
      </c>
      <c r="B54" s="149"/>
      <c r="C54" s="148"/>
      <c r="D54" s="209">
        <v>278074</v>
      </c>
      <c r="E54" s="150"/>
      <c r="F54" s="223">
        <v>0</v>
      </c>
      <c r="G54" s="150"/>
      <c r="H54" s="209">
        <v>278074</v>
      </c>
      <c r="I54" s="150"/>
      <c r="J54" s="223">
        <v>0</v>
      </c>
    </row>
    <row r="55" spans="1:11" ht="22.5" customHeight="1" x14ac:dyDescent="0.45">
      <c r="A55" s="146" t="s">
        <v>81</v>
      </c>
      <c r="B55" s="161"/>
      <c r="C55" s="165"/>
      <c r="D55" s="223">
        <v>0</v>
      </c>
      <c r="E55" s="150"/>
      <c r="F55" s="150">
        <v>308</v>
      </c>
      <c r="G55" s="150"/>
      <c r="H55" s="223">
        <v>0</v>
      </c>
      <c r="I55" s="150"/>
      <c r="J55" s="223">
        <v>0</v>
      </c>
      <c r="K55" s="144"/>
    </row>
    <row r="56" spans="1:11" ht="22.5" customHeight="1" x14ac:dyDescent="0.45">
      <c r="A56" s="146" t="s">
        <v>148</v>
      </c>
      <c r="B56" s="161"/>
      <c r="C56" s="165"/>
      <c r="D56" s="209"/>
      <c r="E56" s="150"/>
      <c r="F56" s="150"/>
      <c r="G56" s="150"/>
      <c r="H56" s="150"/>
      <c r="I56" s="150"/>
      <c r="J56" s="223"/>
    </row>
    <row r="57" spans="1:11" ht="22.5" customHeight="1" x14ac:dyDescent="0.45">
      <c r="A57" s="146" t="s">
        <v>105</v>
      </c>
      <c r="B57" s="161"/>
      <c r="C57" s="148"/>
      <c r="D57" s="218">
        <v>-55616</v>
      </c>
      <c r="E57" s="150"/>
      <c r="F57" s="154">
        <v>-61</v>
      </c>
      <c r="G57" s="150"/>
      <c r="H57" s="218">
        <v>-55616</v>
      </c>
      <c r="I57" s="150"/>
      <c r="J57" s="221">
        <v>0</v>
      </c>
    </row>
    <row r="58" spans="1:11" ht="22.5" customHeight="1" x14ac:dyDescent="0.45">
      <c r="A58" s="162" t="s">
        <v>106</v>
      </c>
      <c r="B58" s="149"/>
      <c r="C58" s="148"/>
      <c r="D58" s="163">
        <f>SUM(D54:D57)</f>
        <v>222458</v>
      </c>
      <c r="E58" s="152"/>
      <c r="F58" s="163">
        <f>SUM(F54:F57)</f>
        <v>247</v>
      </c>
      <c r="G58" s="152"/>
      <c r="H58" s="163">
        <f>SUM(H54:H57)</f>
        <v>222458</v>
      </c>
      <c r="I58" s="152"/>
      <c r="J58" s="222">
        <f>SUM(J54:J57)</f>
        <v>0</v>
      </c>
    </row>
    <row r="59" spans="1:11" ht="22.5" customHeight="1" x14ac:dyDescent="0.45">
      <c r="A59" s="147" t="s">
        <v>85</v>
      </c>
      <c r="B59" s="149"/>
      <c r="C59" s="148"/>
      <c r="D59" s="151">
        <f>SUM(D50,D58)</f>
        <v>211189</v>
      </c>
      <c r="E59" s="152"/>
      <c r="F59" s="151">
        <f>SUM(F50,F58)</f>
        <v>-321482</v>
      </c>
      <c r="G59" s="152"/>
      <c r="H59" s="151">
        <f>SUM(H50,H58)</f>
        <v>222458</v>
      </c>
      <c r="I59" s="152"/>
      <c r="J59" s="151">
        <f>SUM(J50,J58)</f>
        <v>-172357</v>
      </c>
    </row>
    <row r="60" spans="1:11" ht="22.5" customHeight="1" thickBot="1" x14ac:dyDescent="0.5">
      <c r="A60" s="147" t="s">
        <v>86</v>
      </c>
      <c r="B60" s="149"/>
      <c r="C60" s="148"/>
      <c r="D60" s="166">
        <f>D42+D59</f>
        <v>393415</v>
      </c>
      <c r="E60" s="152"/>
      <c r="F60" s="166">
        <f>F42+F59</f>
        <v>-413958</v>
      </c>
      <c r="G60" s="152"/>
      <c r="H60" s="166">
        <f>H42+H59</f>
        <v>292480</v>
      </c>
      <c r="I60" s="152"/>
      <c r="J60" s="166">
        <f>J42+J59</f>
        <v>-124202</v>
      </c>
    </row>
    <row r="61" spans="1:11" ht="22.5" customHeight="1" thickTop="1" x14ac:dyDescent="0.45">
      <c r="A61" s="129"/>
      <c r="B61" s="128"/>
      <c r="C61" s="128"/>
      <c r="D61" s="134"/>
      <c r="E61" s="128"/>
      <c r="F61" s="134"/>
      <c r="G61" s="128"/>
      <c r="H61" s="134"/>
      <c r="I61" s="128"/>
      <c r="J61" s="134"/>
    </row>
    <row r="62" spans="1:11" s="135" customFormat="1" ht="22.5" customHeight="1" x14ac:dyDescent="0.5">
      <c r="A62" s="19" t="s">
        <v>57</v>
      </c>
      <c r="B62" s="124"/>
      <c r="C62" s="18"/>
      <c r="D62" s="11"/>
      <c r="E62" s="11"/>
      <c r="F62" s="11"/>
      <c r="G62" s="11"/>
      <c r="H62" s="63"/>
      <c r="I62" s="11"/>
      <c r="J62" s="11"/>
    </row>
    <row r="63" spans="1:11" s="135" customFormat="1" ht="22.5" customHeight="1" x14ac:dyDescent="0.5">
      <c r="A63" s="19" t="s">
        <v>94</v>
      </c>
      <c r="B63" s="124"/>
      <c r="C63" s="18"/>
      <c r="D63" s="11"/>
      <c r="E63" s="9"/>
      <c r="F63" s="11"/>
      <c r="G63" s="9"/>
      <c r="H63" s="11"/>
      <c r="I63" s="9"/>
      <c r="J63" s="11"/>
    </row>
    <row r="64" spans="1:11" s="135" customFormat="1" ht="22.5" customHeight="1" x14ac:dyDescent="0.5">
      <c r="A64" s="19"/>
      <c r="B64" s="124"/>
      <c r="C64" s="18"/>
      <c r="D64" s="11"/>
      <c r="E64" s="9"/>
      <c r="F64" s="11"/>
      <c r="G64" s="9"/>
      <c r="H64" s="11"/>
      <c r="I64" s="9"/>
      <c r="J64" s="11"/>
    </row>
    <row r="65" spans="1:10" s="135" customFormat="1" ht="22.5" customHeight="1" x14ac:dyDescent="0.5">
      <c r="A65" s="32"/>
      <c r="B65" s="32"/>
      <c r="C65" s="32"/>
      <c r="D65" s="280" t="s">
        <v>90</v>
      </c>
      <c r="E65" s="280"/>
      <c r="F65" s="280"/>
      <c r="G65" s="9"/>
      <c r="H65" s="9"/>
      <c r="I65" s="9"/>
      <c r="J65" s="9"/>
    </row>
    <row r="66" spans="1:10" s="135" customFormat="1" ht="22.5" customHeight="1" x14ac:dyDescent="0.45">
      <c r="A66" s="16"/>
      <c r="B66" s="126"/>
      <c r="C66" s="25"/>
      <c r="D66" s="280" t="s">
        <v>89</v>
      </c>
      <c r="E66" s="280"/>
      <c r="F66" s="280"/>
      <c r="G66" s="123"/>
      <c r="H66" s="280" t="s">
        <v>25</v>
      </c>
      <c r="I66" s="280"/>
      <c r="J66" s="280"/>
    </row>
    <row r="67" spans="1:10" s="135" customFormat="1" ht="22.5" customHeight="1" x14ac:dyDescent="0.45">
      <c r="A67" s="16"/>
      <c r="B67" s="126"/>
      <c r="C67" s="25"/>
      <c r="D67" s="284" t="s">
        <v>111</v>
      </c>
      <c r="E67" s="284"/>
      <c r="F67" s="284"/>
      <c r="G67" s="123"/>
      <c r="H67" s="284" t="s">
        <v>111</v>
      </c>
      <c r="I67" s="284"/>
      <c r="J67" s="284"/>
    </row>
    <row r="68" spans="1:10" s="135" customFormat="1" ht="22.5" customHeight="1" x14ac:dyDescent="0.45">
      <c r="A68" s="16"/>
      <c r="B68" s="126"/>
      <c r="C68" s="25"/>
      <c r="D68" s="284" t="s">
        <v>116</v>
      </c>
      <c r="E68" s="284"/>
      <c r="F68" s="284"/>
      <c r="G68" s="123"/>
      <c r="H68" s="284" t="s">
        <v>116</v>
      </c>
      <c r="I68" s="284"/>
      <c r="J68" s="284"/>
    </row>
    <row r="69" spans="1:10" s="135" customFormat="1" ht="22.5" customHeight="1" x14ac:dyDescent="0.45">
      <c r="A69" s="16"/>
      <c r="B69" s="126" t="s">
        <v>0</v>
      </c>
      <c r="C69" s="25"/>
      <c r="D69" s="122">
        <v>2563</v>
      </c>
      <c r="E69" s="22"/>
      <c r="F69" s="122">
        <v>2562</v>
      </c>
      <c r="G69" s="22"/>
      <c r="H69" s="122">
        <v>2563</v>
      </c>
      <c r="I69" s="22"/>
      <c r="J69" s="122">
        <v>2562</v>
      </c>
    </row>
    <row r="70" spans="1:10" s="135" customFormat="1" ht="22.5" customHeight="1" x14ac:dyDescent="0.45">
      <c r="A70" s="16"/>
      <c r="B70" s="126"/>
      <c r="C70" s="25"/>
      <c r="D70" s="282" t="s">
        <v>49</v>
      </c>
      <c r="E70" s="282"/>
      <c r="F70" s="282"/>
      <c r="G70" s="282"/>
      <c r="H70" s="282"/>
      <c r="I70" s="282"/>
      <c r="J70" s="282"/>
    </row>
    <row r="71" spans="1:10" ht="22.5" customHeight="1" x14ac:dyDescent="0.45">
      <c r="A71" s="145" t="s">
        <v>117</v>
      </c>
      <c r="B71" s="148"/>
      <c r="C71" s="148"/>
      <c r="D71" s="148"/>
      <c r="E71" s="148"/>
      <c r="F71" s="148"/>
      <c r="G71" s="148"/>
      <c r="H71" s="148"/>
      <c r="I71" s="148"/>
      <c r="J71" s="148"/>
    </row>
    <row r="72" spans="1:10" ht="22.5" customHeight="1" x14ac:dyDescent="0.45">
      <c r="A72" s="146" t="s">
        <v>61</v>
      </c>
      <c r="B72" s="149" t="s">
        <v>154</v>
      </c>
      <c r="C72" s="148"/>
      <c r="D72" s="150">
        <v>2581278</v>
      </c>
      <c r="E72" s="150"/>
      <c r="F72" s="150">
        <v>4018716</v>
      </c>
      <c r="G72" s="150"/>
      <c r="H72" s="150">
        <v>2581278</v>
      </c>
      <c r="I72" s="150"/>
      <c r="J72" s="150">
        <v>4018716</v>
      </c>
    </row>
    <row r="73" spans="1:10" ht="22.5" customHeight="1" x14ac:dyDescent="0.45">
      <c r="A73" s="146" t="s">
        <v>79</v>
      </c>
      <c r="B73" s="149"/>
      <c r="C73" s="148"/>
      <c r="D73" s="150">
        <v>13927</v>
      </c>
      <c r="E73" s="150"/>
      <c r="F73" s="150">
        <v>32628</v>
      </c>
      <c r="G73" s="150"/>
      <c r="H73" s="150">
        <v>13927</v>
      </c>
      <c r="I73" s="150"/>
      <c r="J73" s="150">
        <v>32628</v>
      </c>
    </row>
    <row r="74" spans="1:10" ht="22.5" customHeight="1" x14ac:dyDescent="0.45">
      <c r="A74" s="146" t="s">
        <v>62</v>
      </c>
      <c r="B74" s="148"/>
      <c r="C74" s="148"/>
      <c r="D74" s="150">
        <v>26534</v>
      </c>
      <c r="E74" s="150"/>
      <c r="F74" s="150">
        <v>43382</v>
      </c>
      <c r="G74" s="150"/>
      <c r="H74" s="150">
        <v>26534</v>
      </c>
      <c r="I74" s="150"/>
      <c r="J74" s="150">
        <v>43382</v>
      </c>
    </row>
    <row r="75" spans="1:10" ht="22.5" customHeight="1" x14ac:dyDescent="0.45">
      <c r="A75" s="146" t="s">
        <v>63</v>
      </c>
      <c r="B75" s="149" t="s">
        <v>155</v>
      </c>
      <c r="C75" s="148"/>
      <c r="D75" s="150">
        <v>5347</v>
      </c>
      <c r="E75" s="150"/>
      <c r="F75" s="150">
        <v>7678</v>
      </c>
      <c r="G75" s="150"/>
      <c r="H75" s="150">
        <v>120753</v>
      </c>
      <c r="I75" s="150"/>
      <c r="J75" s="150">
        <v>115590</v>
      </c>
    </row>
    <row r="76" spans="1:10" ht="22.5" customHeight="1" x14ac:dyDescent="0.45">
      <c r="A76" s="146" t="s">
        <v>64</v>
      </c>
      <c r="B76" s="148"/>
      <c r="C76" s="148"/>
      <c r="D76" s="150">
        <v>48225</v>
      </c>
      <c r="E76" s="150"/>
      <c r="F76" s="150">
        <v>3941</v>
      </c>
      <c r="G76" s="150"/>
      <c r="H76" s="150">
        <v>48225</v>
      </c>
      <c r="I76" s="150"/>
      <c r="J76" s="150">
        <v>3941</v>
      </c>
    </row>
    <row r="77" spans="1:10" ht="22.5" customHeight="1" x14ac:dyDescent="0.45">
      <c r="A77" s="147" t="s">
        <v>14</v>
      </c>
      <c r="B77" s="149"/>
      <c r="C77" s="148"/>
      <c r="D77" s="151">
        <f>SUM(D72:D76)</f>
        <v>2675311</v>
      </c>
      <c r="E77" s="152"/>
      <c r="F77" s="151">
        <f>SUM(F72:F76)</f>
        <v>4106345</v>
      </c>
      <c r="G77" s="152"/>
      <c r="H77" s="151">
        <f>SUM(H72:H76)</f>
        <v>2790717</v>
      </c>
      <c r="I77" s="152"/>
      <c r="J77" s="151">
        <f>SUM(J72:J76)</f>
        <v>4214257</v>
      </c>
    </row>
    <row r="78" spans="1:10" ht="22.5" customHeight="1" x14ac:dyDescent="0.45">
      <c r="A78" s="147"/>
      <c r="B78" s="149"/>
      <c r="C78" s="148"/>
      <c r="D78" s="153"/>
      <c r="E78" s="150"/>
      <c r="F78" s="153"/>
      <c r="G78" s="150"/>
      <c r="H78" s="153"/>
      <c r="I78" s="150"/>
      <c r="J78" s="153"/>
    </row>
    <row r="79" spans="1:10" ht="22.5" customHeight="1" x14ac:dyDescent="0.45">
      <c r="A79" s="145" t="s">
        <v>118</v>
      </c>
      <c r="B79" s="149"/>
      <c r="C79" s="148"/>
      <c r="D79" s="150"/>
      <c r="E79" s="150"/>
      <c r="F79" s="150"/>
      <c r="G79" s="150"/>
      <c r="H79" s="150"/>
      <c r="I79" s="150"/>
      <c r="J79" s="150"/>
    </row>
    <row r="80" spans="1:10" ht="22.5" customHeight="1" x14ac:dyDescent="0.45">
      <c r="A80" s="146" t="s">
        <v>65</v>
      </c>
      <c r="B80" s="271"/>
      <c r="C80" s="148"/>
      <c r="D80" s="150">
        <v>2533363</v>
      </c>
      <c r="E80" s="150"/>
      <c r="F80" s="150">
        <v>3913293</v>
      </c>
      <c r="G80" s="150"/>
      <c r="H80" s="150">
        <v>2533363</v>
      </c>
      <c r="I80" s="150"/>
      <c r="J80" s="150">
        <v>3913293</v>
      </c>
    </row>
    <row r="81" spans="1:10" ht="22.5" customHeight="1" x14ac:dyDescent="0.45">
      <c r="A81" s="146" t="s">
        <v>80</v>
      </c>
      <c r="B81" s="149"/>
      <c r="C81" s="148"/>
      <c r="D81" s="150">
        <v>199082</v>
      </c>
      <c r="E81" s="150"/>
      <c r="F81" s="150">
        <v>187134</v>
      </c>
      <c r="G81" s="150"/>
      <c r="H81" s="150">
        <v>199082</v>
      </c>
      <c r="I81" s="150"/>
      <c r="J81" s="150">
        <v>187134</v>
      </c>
    </row>
    <row r="82" spans="1:10" ht="22.5" customHeight="1" x14ac:dyDescent="0.45">
      <c r="A82" s="146" t="s">
        <v>29</v>
      </c>
      <c r="B82" s="149"/>
      <c r="C82" s="148"/>
      <c r="D82" s="150">
        <v>77100</v>
      </c>
      <c r="E82" s="150"/>
      <c r="F82" s="150">
        <v>106281</v>
      </c>
      <c r="G82" s="150"/>
      <c r="H82" s="150">
        <v>77100</v>
      </c>
      <c r="I82" s="150"/>
      <c r="J82" s="150">
        <v>106281</v>
      </c>
    </row>
    <row r="83" spans="1:10" ht="22.5" customHeight="1" x14ac:dyDescent="0.45">
      <c r="A83" s="147" t="s">
        <v>15</v>
      </c>
      <c r="B83" s="149"/>
      <c r="C83" s="148"/>
      <c r="D83" s="151">
        <f>SUM(D80:D82)</f>
        <v>2809545</v>
      </c>
      <c r="E83" s="152"/>
      <c r="F83" s="151">
        <f>SUM(F80:F82)</f>
        <v>4206708</v>
      </c>
      <c r="G83" s="152"/>
      <c r="H83" s="151">
        <f>SUM(H80:H82)</f>
        <v>2809545</v>
      </c>
      <c r="I83" s="152"/>
      <c r="J83" s="151">
        <f>SUM(J80:J82)</f>
        <v>4206708</v>
      </c>
    </row>
    <row r="84" spans="1:10" ht="22.5" customHeight="1" x14ac:dyDescent="0.45">
      <c r="A84" s="147"/>
      <c r="B84" s="149"/>
      <c r="C84" s="148"/>
      <c r="D84" s="153"/>
      <c r="E84" s="150"/>
      <c r="F84" s="153"/>
      <c r="G84" s="150"/>
      <c r="H84" s="153"/>
      <c r="I84" s="150"/>
      <c r="J84" s="153"/>
    </row>
    <row r="85" spans="1:10" ht="22.5" customHeight="1" x14ac:dyDescent="0.45">
      <c r="A85" s="147" t="s">
        <v>146</v>
      </c>
      <c r="B85" s="149"/>
      <c r="C85" s="148"/>
      <c r="D85" s="152">
        <f>D77-D83</f>
        <v>-134234</v>
      </c>
      <c r="E85" s="152"/>
      <c r="F85" s="152">
        <f>F77-F83</f>
        <v>-100363</v>
      </c>
      <c r="G85" s="152"/>
      <c r="H85" s="152">
        <f>SUM(H77-H83)</f>
        <v>-18828</v>
      </c>
      <c r="I85" s="152"/>
      <c r="J85" s="152">
        <f>SUM(J77-J83)</f>
        <v>7549</v>
      </c>
    </row>
    <row r="86" spans="1:10" ht="22.5" customHeight="1" x14ac:dyDescent="0.45">
      <c r="A86" s="146" t="s">
        <v>91</v>
      </c>
      <c r="B86" s="149">
        <v>8</v>
      </c>
      <c r="C86" s="148"/>
      <c r="D86" s="218">
        <v>-335751</v>
      </c>
      <c r="E86" s="209"/>
      <c r="F86" s="218">
        <v>-241560</v>
      </c>
      <c r="G86" s="209"/>
      <c r="H86" s="268">
        <v>0</v>
      </c>
      <c r="I86" s="209"/>
      <c r="J86" s="268">
        <v>0</v>
      </c>
    </row>
    <row r="87" spans="1:10" ht="22.5" customHeight="1" x14ac:dyDescent="0.45">
      <c r="A87" s="147" t="s">
        <v>149</v>
      </c>
      <c r="B87" s="149"/>
      <c r="C87" s="148"/>
      <c r="D87" s="152">
        <f>SUM(D85:D86)</f>
        <v>-469985</v>
      </c>
      <c r="E87" s="152"/>
      <c r="F87" s="152">
        <f>SUM(F85:F86)</f>
        <v>-341923</v>
      </c>
      <c r="G87" s="152"/>
      <c r="H87" s="152">
        <f>SUM(H85:H86)</f>
        <v>-18828</v>
      </c>
      <c r="I87" s="152"/>
      <c r="J87" s="152">
        <f>SUM(J85:J86)</f>
        <v>7549</v>
      </c>
    </row>
    <row r="88" spans="1:10" ht="22.5" customHeight="1" x14ac:dyDescent="0.45">
      <c r="A88" s="146" t="s">
        <v>119</v>
      </c>
      <c r="B88" s="149"/>
      <c r="C88" s="148"/>
      <c r="D88" s="150">
        <v>30784</v>
      </c>
      <c r="E88" s="150"/>
      <c r="F88" s="150">
        <v>10949</v>
      </c>
      <c r="G88" s="150"/>
      <c r="H88" s="150">
        <v>30784</v>
      </c>
      <c r="I88" s="150"/>
      <c r="J88" s="150">
        <v>10949</v>
      </c>
    </row>
    <row r="89" spans="1:10" ht="22.5" customHeight="1" thickBot="1" x14ac:dyDescent="0.5">
      <c r="A89" s="147" t="s">
        <v>120</v>
      </c>
      <c r="B89" s="149"/>
      <c r="C89" s="148"/>
      <c r="D89" s="155">
        <f>SUM(D87:D88)</f>
        <v>-439201</v>
      </c>
      <c r="E89" s="152"/>
      <c r="F89" s="155">
        <f>SUM(F87:F88)</f>
        <v>-330974</v>
      </c>
      <c r="G89" s="152"/>
      <c r="H89" s="155">
        <f>SUM(H87:H88)</f>
        <v>11956</v>
      </c>
      <c r="I89" s="152"/>
      <c r="J89" s="155">
        <f>SUM(J87:J88)</f>
        <v>18498</v>
      </c>
    </row>
    <row r="90" spans="1:10" ht="22.5" customHeight="1" thickTop="1" x14ac:dyDescent="0.45">
      <c r="A90" s="146"/>
      <c r="B90" s="148"/>
      <c r="C90" s="148"/>
      <c r="D90" s="156"/>
      <c r="E90" s="157"/>
      <c r="F90" s="156"/>
      <c r="G90" s="157"/>
      <c r="H90" s="156"/>
      <c r="I90" s="157"/>
      <c r="J90" s="156"/>
    </row>
    <row r="91" spans="1:10" ht="22.5" customHeight="1" x14ac:dyDescent="0.45">
      <c r="A91" s="147" t="s">
        <v>147</v>
      </c>
      <c r="B91" s="149"/>
      <c r="C91" s="148"/>
      <c r="D91" s="148"/>
      <c r="E91" s="148"/>
      <c r="F91" s="148"/>
      <c r="G91" s="148"/>
      <c r="H91" s="148"/>
      <c r="I91" s="148"/>
      <c r="J91" s="148"/>
    </row>
    <row r="92" spans="1:10" ht="22.5" customHeight="1" thickBot="1" x14ac:dyDescent="0.5">
      <c r="A92" s="146" t="s">
        <v>162</v>
      </c>
      <c r="B92" s="149"/>
      <c r="C92" s="148"/>
      <c r="D92" s="158">
        <f>SUM(D89/201600)</f>
        <v>-2.1785763888888887</v>
      </c>
      <c r="E92" s="148"/>
      <c r="F92" s="158">
        <f>SUM(F89/201600)</f>
        <v>-1.6417361111111111</v>
      </c>
      <c r="G92" s="148"/>
      <c r="H92" s="158">
        <f>SUM(H89/201600)</f>
        <v>5.9305555555555556E-2</v>
      </c>
      <c r="I92" s="148"/>
      <c r="J92" s="158">
        <f>SUM(J89/201600)</f>
        <v>9.1755952380952382E-2</v>
      </c>
    </row>
    <row r="93" spans="1:10" ht="22.5" customHeight="1" thickTop="1" x14ac:dyDescent="0.45">
      <c r="A93" s="129"/>
      <c r="B93" s="128"/>
      <c r="C93" s="128"/>
      <c r="D93" s="134"/>
      <c r="E93" s="128"/>
      <c r="F93" s="134"/>
      <c r="G93" s="128"/>
      <c r="H93" s="134"/>
      <c r="I93" s="128"/>
      <c r="J93" s="134"/>
    </row>
    <row r="94" spans="1:10" s="135" customFormat="1" ht="22.5" customHeight="1" x14ac:dyDescent="0.5">
      <c r="A94" s="19" t="s">
        <v>57</v>
      </c>
      <c r="B94" s="124"/>
      <c r="C94" s="18"/>
      <c r="D94" s="11"/>
      <c r="E94" s="11"/>
      <c r="F94" s="11"/>
      <c r="G94" s="11"/>
      <c r="H94" s="63"/>
      <c r="I94" s="11"/>
      <c r="J94" s="11"/>
    </row>
    <row r="95" spans="1:10" s="135" customFormat="1" ht="22.5" customHeight="1" x14ac:dyDescent="0.5">
      <c r="A95" s="19" t="s">
        <v>169</v>
      </c>
      <c r="B95" s="124"/>
      <c r="C95" s="18"/>
      <c r="D95" s="11"/>
      <c r="E95" s="9"/>
      <c r="F95" s="11"/>
      <c r="G95" s="9"/>
      <c r="H95" s="11"/>
      <c r="I95" s="9"/>
      <c r="J95" s="11"/>
    </row>
    <row r="96" spans="1:10" s="135" customFormat="1" ht="22.5" customHeight="1" x14ac:dyDescent="0.5">
      <c r="A96" s="19"/>
      <c r="B96" s="124"/>
      <c r="C96" s="18"/>
      <c r="D96" s="11"/>
      <c r="E96" s="9"/>
      <c r="F96" s="11"/>
      <c r="G96" s="9"/>
      <c r="H96" s="11"/>
      <c r="I96" s="9"/>
      <c r="J96" s="11"/>
    </row>
    <row r="97" spans="1:11" s="135" customFormat="1" ht="22.5" customHeight="1" x14ac:dyDescent="0.5">
      <c r="A97" s="32"/>
      <c r="B97" s="32"/>
      <c r="C97" s="32"/>
      <c r="D97" s="280" t="s">
        <v>90</v>
      </c>
      <c r="E97" s="280"/>
      <c r="F97" s="280"/>
      <c r="G97" s="9"/>
      <c r="H97" s="9"/>
      <c r="I97" s="9"/>
      <c r="J97" s="9"/>
    </row>
    <row r="98" spans="1:11" s="135" customFormat="1" ht="22.5" customHeight="1" x14ac:dyDescent="0.45">
      <c r="A98" s="16"/>
      <c r="B98" s="126"/>
      <c r="C98" s="25"/>
      <c r="D98" s="280" t="s">
        <v>89</v>
      </c>
      <c r="E98" s="280"/>
      <c r="F98" s="280"/>
      <c r="G98" s="123"/>
      <c r="H98" s="280" t="s">
        <v>25</v>
      </c>
      <c r="I98" s="280"/>
      <c r="J98" s="280"/>
    </row>
    <row r="99" spans="1:11" s="135" customFormat="1" ht="22.5" customHeight="1" x14ac:dyDescent="0.45">
      <c r="A99" s="16"/>
      <c r="B99" s="126"/>
      <c r="C99" s="25"/>
      <c r="D99" s="284" t="s">
        <v>111</v>
      </c>
      <c r="E99" s="284"/>
      <c r="F99" s="284"/>
      <c r="G99" s="123"/>
      <c r="H99" s="284" t="s">
        <v>111</v>
      </c>
      <c r="I99" s="284"/>
      <c r="J99" s="284"/>
    </row>
    <row r="100" spans="1:11" s="135" customFormat="1" ht="22.5" customHeight="1" x14ac:dyDescent="0.45">
      <c r="A100" s="16"/>
      <c r="B100" s="126"/>
      <c r="C100" s="25"/>
      <c r="D100" s="284" t="s">
        <v>116</v>
      </c>
      <c r="E100" s="284"/>
      <c r="F100" s="284"/>
      <c r="G100" s="123"/>
      <c r="H100" s="284" t="s">
        <v>116</v>
      </c>
      <c r="I100" s="284"/>
      <c r="J100" s="284"/>
    </row>
    <row r="101" spans="1:11" s="135" customFormat="1" ht="22.5" customHeight="1" x14ac:dyDescent="0.45">
      <c r="A101" s="16"/>
      <c r="B101" s="126"/>
      <c r="C101" s="25"/>
      <c r="D101" s="122">
        <v>2563</v>
      </c>
      <c r="E101" s="22"/>
      <c r="F101" s="122">
        <v>2562</v>
      </c>
      <c r="G101" s="22"/>
      <c r="H101" s="122">
        <v>2563</v>
      </c>
      <c r="I101" s="22"/>
      <c r="J101" s="122">
        <v>2562</v>
      </c>
    </row>
    <row r="102" spans="1:11" s="135" customFormat="1" ht="22.5" customHeight="1" x14ac:dyDescent="0.45">
      <c r="A102" s="16"/>
      <c r="B102" s="126"/>
      <c r="C102" s="25"/>
      <c r="D102" s="282" t="s">
        <v>49</v>
      </c>
      <c r="E102" s="282"/>
      <c r="F102" s="282"/>
      <c r="G102" s="282"/>
      <c r="H102" s="282"/>
      <c r="I102" s="282"/>
      <c r="J102" s="282"/>
    </row>
    <row r="103" spans="1:11" ht="22.5" customHeight="1" x14ac:dyDescent="0.45">
      <c r="A103" s="145" t="s">
        <v>120</v>
      </c>
      <c r="B103" s="148"/>
      <c r="C103" s="148"/>
      <c r="D103" s="220">
        <f>D89</f>
        <v>-439201</v>
      </c>
      <c r="E103" s="225"/>
      <c r="F103" s="220">
        <f>F89</f>
        <v>-330974</v>
      </c>
      <c r="G103" s="225"/>
      <c r="H103" s="220">
        <f>H89</f>
        <v>11956</v>
      </c>
      <c r="I103" s="225"/>
      <c r="J103" s="220">
        <f>J89</f>
        <v>18498</v>
      </c>
      <c r="K103" s="135"/>
    </row>
    <row r="104" spans="1:11" ht="22.5" customHeight="1" x14ac:dyDescent="0.45">
      <c r="A104" s="147"/>
      <c r="B104" s="149"/>
      <c r="C104" s="148"/>
      <c r="D104" s="150"/>
      <c r="E104" s="150"/>
      <c r="F104" s="150"/>
      <c r="G104" s="150"/>
      <c r="H104" s="150"/>
      <c r="I104" s="150"/>
      <c r="J104" s="150"/>
      <c r="K104" s="135"/>
    </row>
    <row r="105" spans="1:11" ht="22.5" customHeight="1" x14ac:dyDescent="0.45">
      <c r="A105" s="147" t="s">
        <v>32</v>
      </c>
      <c r="B105" s="149"/>
      <c r="C105" s="148"/>
      <c r="D105" s="150"/>
      <c r="E105" s="150"/>
      <c r="F105" s="150"/>
      <c r="G105" s="150"/>
      <c r="H105" s="150"/>
      <c r="I105" s="150"/>
      <c r="J105" s="150"/>
      <c r="K105" s="135"/>
    </row>
    <row r="106" spans="1:11" ht="22.5" customHeight="1" x14ac:dyDescent="0.45">
      <c r="A106" s="160" t="s">
        <v>66</v>
      </c>
      <c r="B106" s="149"/>
      <c r="C106" s="148"/>
      <c r="D106" s="150"/>
      <c r="E106" s="150"/>
      <c r="F106" s="150"/>
      <c r="G106" s="150"/>
      <c r="H106" s="150"/>
      <c r="I106" s="150"/>
      <c r="J106" s="150"/>
      <c r="K106" s="135"/>
    </row>
    <row r="107" spans="1:11" ht="22.5" customHeight="1" x14ac:dyDescent="0.45">
      <c r="A107" s="146" t="s">
        <v>68</v>
      </c>
      <c r="B107" s="149"/>
      <c r="C107" s="148"/>
      <c r="D107" s="269">
        <v>-92961</v>
      </c>
      <c r="E107" s="150"/>
      <c r="F107" s="150">
        <v>-240162</v>
      </c>
      <c r="G107" s="150"/>
      <c r="H107" s="223">
        <v>0</v>
      </c>
      <c r="I107" s="150"/>
      <c r="J107" s="223">
        <v>0</v>
      </c>
      <c r="K107" s="135"/>
    </row>
    <row r="108" spans="1:11" ht="22.5" customHeight="1" x14ac:dyDescent="0.45">
      <c r="A108" s="146" t="s">
        <v>122</v>
      </c>
      <c r="B108" s="149"/>
      <c r="C108" s="148"/>
      <c r="D108" s="223">
        <v>0</v>
      </c>
      <c r="E108" s="150"/>
      <c r="F108" s="150">
        <v>-120069</v>
      </c>
      <c r="G108" s="150"/>
      <c r="H108" s="223">
        <v>0</v>
      </c>
      <c r="I108" s="150"/>
      <c r="J108" s="150">
        <v>-120069</v>
      </c>
      <c r="K108" s="135"/>
    </row>
    <row r="109" spans="1:11" ht="22.5" customHeight="1" x14ac:dyDescent="0.45">
      <c r="A109" s="146" t="s">
        <v>69</v>
      </c>
      <c r="B109" s="149"/>
      <c r="C109" s="148"/>
      <c r="D109" s="223"/>
      <c r="E109" s="150"/>
      <c r="H109" s="224"/>
      <c r="K109" s="135"/>
    </row>
    <row r="110" spans="1:11" ht="22.5" customHeight="1" x14ac:dyDescent="0.45">
      <c r="A110" s="146" t="s">
        <v>105</v>
      </c>
      <c r="B110" s="161"/>
      <c r="C110" s="148"/>
      <c r="D110" s="221">
        <v>0</v>
      </c>
      <c r="E110" s="150"/>
      <c r="F110" s="154">
        <v>24015</v>
      </c>
      <c r="G110" s="150"/>
      <c r="H110" s="221">
        <v>0</v>
      </c>
      <c r="I110" s="150"/>
      <c r="J110" s="154">
        <v>24015</v>
      </c>
      <c r="K110" s="135"/>
    </row>
    <row r="111" spans="1:11" ht="22.5" customHeight="1" x14ac:dyDescent="0.45">
      <c r="A111" s="162" t="s">
        <v>67</v>
      </c>
      <c r="B111" s="167"/>
      <c r="C111" s="162"/>
      <c r="D111" s="270">
        <f>SUM(D107:D110)</f>
        <v>-92961</v>
      </c>
      <c r="E111" s="152"/>
      <c r="F111" s="163">
        <f>SUM(F107:F110)</f>
        <v>-336216</v>
      </c>
      <c r="G111" s="152"/>
      <c r="H111" s="222">
        <f>SUM(H107:H110)</f>
        <v>0</v>
      </c>
      <c r="I111" s="152"/>
      <c r="J111" s="163">
        <f>SUM(J107:J110)</f>
        <v>-96054</v>
      </c>
      <c r="K111" s="135"/>
    </row>
    <row r="112" spans="1:11" ht="22.5" customHeight="1" x14ac:dyDescent="0.45">
      <c r="A112" s="146"/>
      <c r="B112" s="149"/>
      <c r="C112" s="148"/>
      <c r="D112" s="150"/>
      <c r="E112" s="150"/>
      <c r="F112" s="150"/>
      <c r="G112" s="150"/>
      <c r="H112" s="150"/>
      <c r="I112" s="150"/>
      <c r="J112" s="150"/>
      <c r="K112" s="135"/>
    </row>
    <row r="113" spans="1:11" ht="22.5" customHeight="1" x14ac:dyDescent="0.45">
      <c r="A113" s="160" t="s">
        <v>55</v>
      </c>
      <c r="B113" s="149"/>
      <c r="C113" s="148"/>
      <c r="D113" s="150"/>
      <c r="E113" s="150"/>
      <c r="F113" s="150"/>
      <c r="G113" s="150"/>
      <c r="H113" s="150"/>
      <c r="I113" s="150"/>
      <c r="J113" s="150"/>
      <c r="K113" s="135"/>
    </row>
    <row r="114" spans="1:11" ht="22.5" customHeight="1" x14ac:dyDescent="0.45">
      <c r="A114" s="164" t="s">
        <v>87</v>
      </c>
      <c r="B114" s="149"/>
      <c r="C114" s="148"/>
      <c r="D114" s="150"/>
      <c r="E114" s="150"/>
      <c r="F114" s="150"/>
      <c r="G114" s="150"/>
      <c r="H114" s="150"/>
      <c r="I114" s="150"/>
      <c r="J114" s="150"/>
      <c r="K114" s="135"/>
    </row>
    <row r="115" spans="1:11" ht="22.5" customHeight="1" x14ac:dyDescent="0.45">
      <c r="A115" s="164" t="s">
        <v>84</v>
      </c>
      <c r="B115" s="149"/>
      <c r="C115" s="148"/>
      <c r="D115" s="209">
        <v>437049</v>
      </c>
      <c r="E115" s="150"/>
      <c r="F115" s="223">
        <v>0</v>
      </c>
      <c r="G115" s="150"/>
      <c r="H115" s="209">
        <v>437049</v>
      </c>
      <c r="I115" s="150"/>
      <c r="J115" s="223">
        <v>0</v>
      </c>
      <c r="K115" s="135"/>
    </row>
    <row r="116" spans="1:11" ht="22.5" customHeight="1" x14ac:dyDescent="0.45">
      <c r="A116" s="146" t="s">
        <v>81</v>
      </c>
      <c r="B116" s="161"/>
      <c r="C116" s="165"/>
      <c r="D116" s="226">
        <v>0</v>
      </c>
      <c r="E116" s="150"/>
      <c r="F116" s="150">
        <v>626</v>
      </c>
      <c r="G116" s="150"/>
      <c r="H116" s="226">
        <v>0</v>
      </c>
      <c r="I116" s="150"/>
      <c r="J116" s="223">
        <v>0</v>
      </c>
      <c r="K116" s="135"/>
    </row>
    <row r="117" spans="1:11" ht="22.5" customHeight="1" x14ac:dyDescent="0.45">
      <c r="A117" s="146" t="s">
        <v>148</v>
      </c>
      <c r="B117" s="161"/>
      <c r="C117" s="165"/>
      <c r="D117" s="209"/>
      <c r="E117" s="150"/>
      <c r="F117" s="150"/>
      <c r="G117" s="150"/>
      <c r="H117" s="209"/>
      <c r="I117" s="150"/>
      <c r="J117" s="223"/>
      <c r="K117" s="135"/>
    </row>
    <row r="118" spans="1:11" ht="22.5" customHeight="1" x14ac:dyDescent="0.45">
      <c r="A118" s="146" t="s">
        <v>105</v>
      </c>
      <c r="B118" s="161"/>
      <c r="C118" s="148"/>
      <c r="D118" s="218">
        <v>-87411</v>
      </c>
      <c r="E118" s="150"/>
      <c r="F118" s="154">
        <v>-125</v>
      </c>
      <c r="G118" s="150"/>
      <c r="H118" s="218">
        <v>-87411</v>
      </c>
      <c r="I118" s="150"/>
      <c r="J118" s="221">
        <v>0</v>
      </c>
      <c r="K118" s="135"/>
    </row>
    <row r="119" spans="1:11" ht="22.5" customHeight="1" x14ac:dyDescent="0.45">
      <c r="A119" s="162" t="s">
        <v>106</v>
      </c>
      <c r="B119" s="149"/>
      <c r="C119" s="148"/>
      <c r="D119" s="219">
        <f>SUM(D115:D118)</f>
        <v>349638</v>
      </c>
      <c r="E119" s="152"/>
      <c r="F119" s="163">
        <f>SUM(F115:F118)</f>
        <v>501</v>
      </c>
      <c r="G119" s="152"/>
      <c r="H119" s="163">
        <f>SUM(H115:H118)</f>
        <v>349638</v>
      </c>
      <c r="I119" s="152"/>
      <c r="J119" s="222">
        <f>SUM(J115:J118)</f>
        <v>0</v>
      </c>
      <c r="K119" s="135"/>
    </row>
    <row r="120" spans="1:11" ht="22.5" customHeight="1" x14ac:dyDescent="0.45">
      <c r="A120" s="147" t="s">
        <v>85</v>
      </c>
      <c r="B120" s="149"/>
      <c r="C120" s="148"/>
      <c r="D120" s="151">
        <f>SUM(D111,D119)</f>
        <v>256677</v>
      </c>
      <c r="E120" s="152"/>
      <c r="F120" s="151">
        <f>SUM(F111,F119)</f>
        <v>-335715</v>
      </c>
      <c r="G120" s="152"/>
      <c r="H120" s="151">
        <f>SUM(H111,H119)</f>
        <v>349638</v>
      </c>
      <c r="I120" s="152"/>
      <c r="J120" s="151">
        <f>SUM(J111,J119)</f>
        <v>-96054</v>
      </c>
      <c r="K120" s="135"/>
    </row>
    <row r="121" spans="1:11" ht="22.5" customHeight="1" thickBot="1" x14ac:dyDescent="0.5">
      <c r="A121" s="147" t="s">
        <v>86</v>
      </c>
      <c r="B121" s="149"/>
      <c r="C121" s="148"/>
      <c r="D121" s="166">
        <f>D103+D120</f>
        <v>-182524</v>
      </c>
      <c r="E121" s="152"/>
      <c r="F121" s="166">
        <f>F103+F120</f>
        <v>-666689</v>
      </c>
      <c r="G121" s="152"/>
      <c r="H121" s="166">
        <f>H103+H120</f>
        <v>361594</v>
      </c>
      <c r="I121" s="152"/>
      <c r="J121" s="166">
        <f>J103+J120</f>
        <v>-77556</v>
      </c>
      <c r="K121" s="135"/>
    </row>
    <row r="122" spans="1:11" ht="22.5" customHeight="1" thickTop="1" x14ac:dyDescent="0.45">
      <c r="A122" s="135"/>
      <c r="B122" s="135"/>
      <c r="C122" s="135"/>
      <c r="D122" s="135"/>
      <c r="E122" s="135"/>
      <c r="F122" s="135"/>
      <c r="G122" s="135"/>
      <c r="H122" s="135"/>
      <c r="I122" s="135"/>
      <c r="J122" s="135"/>
      <c r="K122" s="135"/>
    </row>
    <row r="123" spans="1:11" ht="22.5" customHeight="1" x14ac:dyDescent="0.45">
      <c r="A123" s="135"/>
      <c r="B123" s="135"/>
      <c r="C123" s="135"/>
      <c r="D123" s="135"/>
      <c r="E123" s="135"/>
      <c r="F123" s="135"/>
      <c r="G123" s="135"/>
      <c r="H123" s="135"/>
      <c r="I123" s="135"/>
      <c r="J123" s="135"/>
      <c r="K123" s="135"/>
    </row>
  </sheetData>
  <mergeCells count="32">
    <mergeCell ref="D102:J102"/>
    <mergeCell ref="D97:F97"/>
    <mergeCell ref="D98:F98"/>
    <mergeCell ref="H98:J98"/>
    <mergeCell ref="D99:F99"/>
    <mergeCell ref="H99:J99"/>
    <mergeCell ref="D100:F100"/>
    <mergeCell ref="H100:J100"/>
    <mergeCell ref="D4:F4"/>
    <mergeCell ref="D5:F5"/>
    <mergeCell ref="H5:J5"/>
    <mergeCell ref="D6:F6"/>
    <mergeCell ref="H6:J6"/>
    <mergeCell ref="D7:F7"/>
    <mergeCell ref="H7:J7"/>
    <mergeCell ref="D68:F68"/>
    <mergeCell ref="D67:F67"/>
    <mergeCell ref="H67:J67"/>
    <mergeCell ref="H68:J68"/>
    <mergeCell ref="D38:F38"/>
    <mergeCell ref="H38:J38"/>
    <mergeCell ref="D39:F39"/>
    <mergeCell ref="H39:J39"/>
    <mergeCell ref="D41:J41"/>
    <mergeCell ref="D70:J70"/>
    <mergeCell ref="D65:F65"/>
    <mergeCell ref="D66:F66"/>
    <mergeCell ref="H66:J66"/>
    <mergeCell ref="D9:J9"/>
    <mergeCell ref="D36:F36"/>
    <mergeCell ref="D37:F37"/>
    <mergeCell ref="H37:J37"/>
  </mergeCells>
  <pageMargins left="0.8" right="0.5" top="0.48" bottom="0.5" header="0.5" footer="0.5"/>
  <pageSetup paperSize="9" scale="80" firstPageNumber="7" orientation="portrait" useFirstPageNumber="1" r:id="rId1"/>
  <headerFooter>
    <oddFooter>&amp;L  หมายเหตุประกอบงบการเงินเป็นส่วนหนึ่งของงบการเงินนี้
&amp;C&amp;P</oddFooter>
  </headerFooter>
  <rowBreaks count="3" manualBreakCount="3">
    <brk id="32" max="16383" man="1"/>
    <brk id="61" max="16383" man="1"/>
    <brk id="9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V49"/>
  <sheetViews>
    <sheetView showGridLines="0" zoomScale="80" zoomScaleNormal="80" zoomScaleSheetLayoutView="80" workbookViewId="0">
      <selection activeCell="A36" sqref="A36"/>
    </sheetView>
  </sheetViews>
  <sheetFormatPr defaultColWidth="9.140625" defaultRowHeight="22.5" customHeight="1" x14ac:dyDescent="0.45"/>
  <cols>
    <col min="1" max="1" width="54.7109375" style="7" customWidth="1"/>
    <col min="2" max="2" width="2.42578125" style="7" customWidth="1"/>
    <col min="3" max="3" width="10" style="7" customWidth="1"/>
    <col min="4" max="4" width="3.42578125" style="7" customWidth="1"/>
    <col min="5" max="5" width="16.7109375" style="7" customWidth="1"/>
    <col min="6" max="6" width="1.42578125" style="7" customWidth="1"/>
    <col min="7" max="7" width="15.140625" style="7" customWidth="1"/>
    <col min="8" max="8" width="1.42578125" style="7" customWidth="1"/>
    <col min="9" max="9" width="14.7109375" style="7" customWidth="1"/>
    <col min="10" max="10" width="1.140625" style="7" customWidth="1"/>
    <col min="11" max="11" width="16.85546875" style="7" customWidth="1"/>
    <col min="12" max="12" width="1.140625" style="7" customWidth="1"/>
    <col min="13" max="13" width="22.7109375" style="7" customWidth="1"/>
    <col min="14" max="14" width="1.140625" style="7" customWidth="1"/>
    <col min="15" max="15" width="17.7109375" style="7" customWidth="1"/>
    <col min="16" max="16" width="1.140625" style="7" customWidth="1"/>
    <col min="17" max="17" width="19.7109375" style="7" customWidth="1"/>
    <col min="18" max="18" width="1.140625" style="7" customWidth="1"/>
    <col min="19" max="19" width="17.140625" style="7" customWidth="1"/>
    <col min="20" max="20" width="9.140625" style="7"/>
    <col min="21" max="21" width="13.85546875" style="7" bestFit="1" customWidth="1"/>
    <col min="22" max="22" width="13.5703125" style="7" bestFit="1" customWidth="1"/>
    <col min="23" max="16384" width="9.140625" style="7"/>
  </cols>
  <sheetData>
    <row r="1" spans="1:19" ht="22.5" customHeight="1" x14ac:dyDescent="0.5">
      <c r="A1" s="83" t="s">
        <v>57</v>
      </c>
      <c r="B1" s="83"/>
      <c r="C1" s="83"/>
      <c r="D1" s="83"/>
      <c r="E1" s="36"/>
      <c r="F1" s="36"/>
      <c r="G1" s="36"/>
      <c r="H1" s="36"/>
      <c r="I1" s="36"/>
      <c r="J1" s="36"/>
      <c r="K1" s="36"/>
      <c r="L1" s="4"/>
      <c r="M1" s="36"/>
      <c r="N1" s="4"/>
      <c r="O1" s="36"/>
      <c r="P1" s="4"/>
      <c r="Q1" s="4"/>
      <c r="R1" s="4"/>
      <c r="S1" s="4"/>
    </row>
    <row r="2" spans="1:19" ht="22.5" customHeight="1" x14ac:dyDescent="0.5">
      <c r="A2" s="285" t="s">
        <v>41</v>
      </c>
      <c r="B2" s="285"/>
      <c r="C2" s="285"/>
      <c r="D2" s="285"/>
      <c r="E2" s="285"/>
      <c r="F2" s="37"/>
      <c r="G2" s="37"/>
      <c r="H2" s="37"/>
      <c r="I2" s="36"/>
      <c r="J2" s="36"/>
      <c r="K2" s="36"/>
      <c r="L2" s="4"/>
      <c r="M2" s="36"/>
      <c r="N2" s="4"/>
      <c r="O2" s="36"/>
      <c r="P2" s="4"/>
      <c r="Q2" s="4"/>
      <c r="R2" s="4"/>
      <c r="S2" s="4"/>
    </row>
    <row r="3" spans="1:19" ht="12" customHeight="1" x14ac:dyDescent="0.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</row>
    <row r="4" spans="1:19" ht="20.100000000000001" customHeight="1" x14ac:dyDescent="0.45">
      <c r="A4" s="2"/>
      <c r="B4" s="2"/>
      <c r="C4" s="2"/>
      <c r="D4" s="2"/>
      <c r="E4" s="280" t="s">
        <v>82</v>
      </c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80"/>
      <c r="S4" s="280"/>
    </row>
    <row r="5" spans="1:19" ht="22.5" customHeight="1" x14ac:dyDescent="0.45">
      <c r="A5" s="29"/>
      <c r="B5" s="29"/>
      <c r="C5" s="29"/>
      <c r="D5" s="29"/>
      <c r="E5" s="28"/>
      <c r="F5" s="28"/>
      <c r="G5" s="288" t="s">
        <v>48</v>
      </c>
      <c r="H5" s="288"/>
      <c r="I5" s="288"/>
      <c r="J5" s="288"/>
      <c r="K5" s="288"/>
      <c r="L5" s="28"/>
      <c r="M5" s="289" t="s">
        <v>52</v>
      </c>
      <c r="N5" s="289"/>
      <c r="O5" s="289"/>
      <c r="P5" s="289"/>
      <c r="Q5" s="289"/>
      <c r="R5" s="28"/>
      <c r="S5" s="28"/>
    </row>
    <row r="6" spans="1:19" ht="22.5" customHeight="1" x14ac:dyDescent="0.45">
      <c r="A6" s="29"/>
      <c r="B6" s="29"/>
      <c r="C6" s="29"/>
      <c r="D6" s="29"/>
      <c r="E6" s="28"/>
      <c r="F6" s="28"/>
      <c r="G6" s="28"/>
      <c r="H6" s="28"/>
      <c r="I6" s="28"/>
      <c r="J6" s="28"/>
      <c r="K6" s="28"/>
      <c r="L6" s="28"/>
      <c r="M6" s="48" t="s">
        <v>107</v>
      </c>
      <c r="N6" s="48"/>
      <c r="O6" s="48"/>
      <c r="P6" s="48"/>
      <c r="Q6" s="48"/>
      <c r="R6" s="28"/>
      <c r="S6" s="28"/>
    </row>
    <row r="7" spans="1:19" ht="22.5" customHeight="1" x14ac:dyDescent="0.45">
      <c r="A7" s="29"/>
      <c r="B7" s="29"/>
      <c r="C7" s="29"/>
      <c r="D7" s="29"/>
      <c r="E7" s="28"/>
      <c r="F7" s="28"/>
      <c r="G7" s="28"/>
      <c r="H7" s="28"/>
      <c r="I7" s="28"/>
      <c r="J7" s="28"/>
      <c r="K7" s="28"/>
      <c r="L7" s="28"/>
      <c r="M7" s="68" t="s">
        <v>95</v>
      </c>
      <c r="N7" s="48"/>
      <c r="O7" s="48"/>
      <c r="P7" s="48"/>
      <c r="Q7" s="48"/>
      <c r="R7" s="28"/>
      <c r="S7" s="28"/>
    </row>
    <row r="8" spans="1:19" ht="22.5" customHeight="1" x14ac:dyDescent="0.45">
      <c r="A8" s="29"/>
      <c r="B8" s="29"/>
      <c r="C8" s="29"/>
      <c r="D8" s="29"/>
      <c r="E8" s="28"/>
      <c r="F8" s="28"/>
      <c r="G8" s="28"/>
      <c r="H8" s="28"/>
      <c r="I8" s="28"/>
      <c r="J8" s="28"/>
      <c r="K8" s="28"/>
      <c r="L8" s="28"/>
      <c r="M8" s="68" t="s">
        <v>88</v>
      </c>
      <c r="N8" s="48"/>
      <c r="O8" s="48"/>
      <c r="P8" s="48"/>
      <c r="Q8" s="48"/>
      <c r="R8" s="28"/>
      <c r="S8" s="28"/>
    </row>
    <row r="9" spans="1:19" ht="22.5" customHeight="1" x14ac:dyDescent="0.45">
      <c r="A9" s="29"/>
      <c r="B9" s="29"/>
      <c r="C9" s="29"/>
      <c r="D9" s="29"/>
      <c r="E9" s="28"/>
      <c r="F9" s="28"/>
      <c r="L9" s="28"/>
      <c r="M9" s="68" t="s">
        <v>99</v>
      </c>
      <c r="N9" s="28"/>
      <c r="P9" s="28"/>
      <c r="Q9" s="28"/>
      <c r="R9" s="35"/>
      <c r="S9" s="28"/>
    </row>
    <row r="10" spans="1:19" ht="22.5" customHeight="1" x14ac:dyDescent="0.45">
      <c r="A10" s="29"/>
      <c r="B10" s="29"/>
      <c r="C10" s="29"/>
      <c r="D10" s="29"/>
      <c r="E10" s="28" t="s">
        <v>20</v>
      </c>
      <c r="F10" s="28"/>
      <c r="G10" s="287"/>
      <c r="H10" s="287"/>
      <c r="I10" s="287"/>
      <c r="J10" s="28"/>
      <c r="K10" s="48"/>
      <c r="L10" s="28"/>
      <c r="M10" s="68" t="s">
        <v>97</v>
      </c>
      <c r="N10" s="2"/>
      <c r="O10" s="48" t="s">
        <v>108</v>
      </c>
      <c r="P10" s="28"/>
      <c r="Q10" s="28" t="s">
        <v>74</v>
      </c>
      <c r="R10" s="28"/>
      <c r="S10" s="41"/>
    </row>
    <row r="11" spans="1:19" ht="22.5" customHeight="1" x14ac:dyDescent="0.45">
      <c r="A11" s="29"/>
      <c r="B11" s="29"/>
      <c r="C11" s="29"/>
      <c r="D11" s="29"/>
      <c r="E11" s="28" t="s">
        <v>21</v>
      </c>
      <c r="F11" s="28"/>
      <c r="G11" s="48" t="s">
        <v>93</v>
      </c>
      <c r="H11" s="28"/>
      <c r="I11" s="41"/>
      <c r="J11" s="28"/>
      <c r="K11" s="41"/>
      <c r="L11" s="28"/>
      <c r="M11" s="68" t="s">
        <v>98</v>
      </c>
      <c r="N11" s="28"/>
      <c r="O11" s="68" t="s">
        <v>109</v>
      </c>
      <c r="P11" s="28"/>
      <c r="Q11" s="41" t="s">
        <v>75</v>
      </c>
      <c r="R11" s="28"/>
      <c r="S11" s="41" t="s">
        <v>74</v>
      </c>
    </row>
    <row r="12" spans="1:19" ht="22.5" customHeight="1" x14ac:dyDescent="0.45">
      <c r="A12" s="29"/>
      <c r="B12" s="104"/>
      <c r="C12" s="24" t="s">
        <v>0</v>
      </c>
      <c r="D12" s="29"/>
      <c r="E12" s="28" t="s">
        <v>22</v>
      </c>
      <c r="F12" s="28"/>
      <c r="G12" s="48" t="s">
        <v>72</v>
      </c>
      <c r="H12" s="28"/>
      <c r="I12" s="41" t="s">
        <v>92</v>
      </c>
      <c r="J12" s="41"/>
      <c r="K12" s="41" t="s">
        <v>34</v>
      </c>
      <c r="L12" s="28"/>
      <c r="M12" s="68" t="s">
        <v>100</v>
      </c>
      <c r="N12" s="28"/>
      <c r="O12" s="2" t="s">
        <v>73</v>
      </c>
      <c r="P12" s="28"/>
      <c r="Q12" s="41" t="s">
        <v>38</v>
      </c>
      <c r="R12" s="28"/>
      <c r="S12" s="41" t="s">
        <v>38</v>
      </c>
    </row>
    <row r="13" spans="1:19" ht="18.95" customHeight="1" x14ac:dyDescent="0.45">
      <c r="A13" s="26"/>
      <c r="B13" s="26"/>
      <c r="C13" s="26"/>
      <c r="D13" s="26"/>
      <c r="E13" s="286" t="s">
        <v>49</v>
      </c>
      <c r="F13" s="286"/>
      <c r="G13" s="286"/>
      <c r="H13" s="286"/>
      <c r="I13" s="286"/>
      <c r="J13" s="286"/>
      <c r="K13" s="286"/>
      <c r="L13" s="286"/>
      <c r="M13" s="286"/>
      <c r="N13" s="286"/>
      <c r="O13" s="286"/>
      <c r="P13" s="286"/>
      <c r="Q13" s="286"/>
      <c r="R13" s="286"/>
      <c r="S13" s="286"/>
    </row>
    <row r="14" spans="1:19" ht="22.5" customHeight="1" x14ac:dyDescent="0.45">
      <c r="A14" s="26" t="s">
        <v>113</v>
      </c>
      <c r="B14" s="26"/>
      <c r="C14" s="26"/>
      <c r="D14" s="26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</row>
    <row r="15" spans="1:19" ht="22.5" customHeight="1" x14ac:dyDescent="0.45">
      <c r="A15" s="26" t="s">
        <v>96</v>
      </c>
      <c r="B15" s="6"/>
      <c r="C15" s="26"/>
      <c r="D15" s="26"/>
      <c r="E15" s="59">
        <v>201600</v>
      </c>
      <c r="F15" s="59"/>
      <c r="G15" s="59">
        <v>20160</v>
      </c>
      <c r="H15" s="59"/>
      <c r="I15" s="59">
        <v>2500000</v>
      </c>
      <c r="J15" s="59"/>
      <c r="K15" s="59">
        <v>21657514</v>
      </c>
      <c r="L15" s="59"/>
      <c r="M15" s="59">
        <v>889559</v>
      </c>
      <c r="N15" s="59"/>
      <c r="O15" s="59">
        <v>-1196506</v>
      </c>
      <c r="P15" s="59">
        <v>0</v>
      </c>
      <c r="Q15" s="59">
        <f>SUM(M15:O15)</f>
        <v>-306947</v>
      </c>
      <c r="R15" s="59">
        <v>0</v>
      </c>
      <c r="S15" s="99">
        <f>SUM(E15:O15)</f>
        <v>24072327</v>
      </c>
    </row>
    <row r="16" spans="1:19" ht="22.5" customHeight="1" x14ac:dyDescent="0.45">
      <c r="A16" s="26" t="s">
        <v>33</v>
      </c>
      <c r="B16" s="26"/>
      <c r="C16" s="26"/>
      <c r="D16" s="26"/>
      <c r="E16" s="73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4"/>
      <c r="R16" s="60"/>
      <c r="S16" s="64"/>
    </row>
    <row r="17" spans="1:19" ht="22.5" customHeight="1" x14ac:dyDescent="0.45">
      <c r="A17" s="4" t="s">
        <v>126</v>
      </c>
      <c r="B17" s="4"/>
      <c r="C17" s="4"/>
      <c r="D17" s="4"/>
      <c r="E17" s="227">
        <v>0</v>
      </c>
      <c r="F17" s="58"/>
      <c r="G17" s="227">
        <v>0</v>
      </c>
      <c r="H17" s="58"/>
      <c r="I17" s="227">
        <v>0</v>
      </c>
      <c r="J17" s="58"/>
      <c r="K17" s="58">
        <v>-330974</v>
      </c>
      <c r="L17" s="58"/>
      <c r="M17" s="58">
        <v>0</v>
      </c>
      <c r="N17" s="58"/>
      <c r="O17" s="58">
        <v>0</v>
      </c>
      <c r="P17" s="58"/>
      <c r="Q17" s="58">
        <f>SUM(M17:O17)</f>
        <v>0</v>
      </c>
      <c r="R17" s="58"/>
      <c r="S17" s="58">
        <f>SUM(E17:O17)</f>
        <v>-330974</v>
      </c>
    </row>
    <row r="18" spans="1:19" ht="22.5" customHeight="1" x14ac:dyDescent="0.45">
      <c r="A18" s="39" t="s">
        <v>125</v>
      </c>
      <c r="B18" s="39"/>
      <c r="C18" s="39"/>
      <c r="D18" s="39"/>
      <c r="E18" s="228">
        <v>0</v>
      </c>
      <c r="F18" s="65"/>
      <c r="G18" s="228">
        <v>0</v>
      </c>
      <c r="H18" s="65"/>
      <c r="I18" s="228">
        <v>0</v>
      </c>
      <c r="J18" s="65"/>
      <c r="K18" s="65">
        <v>501</v>
      </c>
      <c r="L18" s="65"/>
      <c r="M18" s="65">
        <v>-96054</v>
      </c>
      <c r="N18" s="65"/>
      <c r="O18" s="65">
        <v>-240162</v>
      </c>
      <c r="P18" s="65"/>
      <c r="Q18" s="137">
        <f>SUM(M18:O18)</f>
        <v>-336216</v>
      </c>
      <c r="R18" s="65"/>
      <c r="S18" s="65">
        <f>SUM(E18:O18)</f>
        <v>-335715</v>
      </c>
    </row>
    <row r="19" spans="1:19" ht="22.5" customHeight="1" x14ac:dyDescent="0.45">
      <c r="A19" s="39" t="s">
        <v>163</v>
      </c>
      <c r="B19" s="39"/>
      <c r="C19" s="272">
        <v>15</v>
      </c>
      <c r="D19" s="39"/>
      <c r="E19" s="229">
        <v>0</v>
      </c>
      <c r="F19" s="65"/>
      <c r="G19" s="229">
        <v>0</v>
      </c>
      <c r="H19" s="65"/>
      <c r="I19" s="229">
        <v>0</v>
      </c>
      <c r="J19" s="58"/>
      <c r="K19" s="117">
        <v>-141087</v>
      </c>
      <c r="L19" s="58"/>
      <c r="M19" s="117">
        <v>0</v>
      </c>
      <c r="N19" s="58"/>
      <c r="O19" s="117">
        <v>0</v>
      </c>
      <c r="P19" s="58"/>
      <c r="Q19" s="117">
        <f>SUM(M19:O19)</f>
        <v>0</v>
      </c>
      <c r="R19" s="58"/>
      <c r="S19" s="117">
        <f>SUM(K19:Q19)</f>
        <v>-141087</v>
      </c>
    </row>
    <row r="20" spans="1:19" ht="22.5" customHeight="1" x14ac:dyDescent="0.45">
      <c r="A20" s="180" t="s">
        <v>127</v>
      </c>
      <c r="B20" s="39"/>
      <c r="C20" s="136"/>
      <c r="D20" s="39"/>
      <c r="E20" s="230">
        <f>SUM(E17:E19)</f>
        <v>0</v>
      </c>
      <c r="F20" s="51"/>
      <c r="G20" s="230">
        <f>SUM(G17:G19)</f>
        <v>0</v>
      </c>
      <c r="H20" s="51"/>
      <c r="I20" s="230">
        <f>SUM(I17:I19)</f>
        <v>0</v>
      </c>
      <c r="J20" s="44"/>
      <c r="K20" s="114">
        <f>SUM(K17:K19)</f>
        <v>-471560</v>
      </c>
      <c r="L20" s="44"/>
      <c r="M20" s="114">
        <f>SUM(M17:M19)</f>
        <v>-96054</v>
      </c>
      <c r="N20" s="44"/>
      <c r="O20" s="114">
        <f>SUM(O17:O19)</f>
        <v>-240162</v>
      </c>
      <c r="P20" s="44"/>
      <c r="Q20" s="114">
        <f>SUM(Q17:Q19)</f>
        <v>-336216</v>
      </c>
      <c r="R20" s="44"/>
      <c r="S20" s="114">
        <f>SUM(S17:S19)</f>
        <v>-807776</v>
      </c>
    </row>
    <row r="21" spans="1:19" ht="22.5" customHeight="1" thickBot="1" x14ac:dyDescent="0.5">
      <c r="A21" s="30" t="s">
        <v>112</v>
      </c>
      <c r="B21" s="30"/>
      <c r="C21" s="30"/>
      <c r="D21" s="30"/>
      <c r="E21" s="62">
        <f>E15+E20</f>
        <v>201600</v>
      </c>
      <c r="F21" s="99"/>
      <c r="G21" s="62">
        <f>G15+G20</f>
        <v>20160</v>
      </c>
      <c r="H21" s="99"/>
      <c r="I21" s="62">
        <f>I15+I20</f>
        <v>2500000</v>
      </c>
      <c r="J21" s="59"/>
      <c r="K21" s="62">
        <f>K15+K20</f>
        <v>21185954</v>
      </c>
      <c r="L21" s="99"/>
      <c r="M21" s="62">
        <f>M15+M20</f>
        <v>793505</v>
      </c>
      <c r="N21" s="99"/>
      <c r="O21" s="62">
        <f>O15+O20</f>
        <v>-1436668</v>
      </c>
      <c r="P21" s="99"/>
      <c r="Q21" s="62">
        <f>Q15+Q20</f>
        <v>-643163</v>
      </c>
      <c r="R21" s="99"/>
      <c r="S21" s="62">
        <f>S15+S20</f>
        <v>23264551</v>
      </c>
    </row>
    <row r="22" spans="1:19" ht="9.9499999999999993" customHeight="1" thickTop="1" x14ac:dyDescent="0.45"/>
    <row r="23" spans="1:19" ht="22.5" customHeight="1" x14ac:dyDescent="0.45">
      <c r="A23" s="26" t="s">
        <v>114</v>
      </c>
      <c r="B23" s="26"/>
      <c r="C23" s="26"/>
      <c r="D23" s="26"/>
    </row>
    <row r="24" spans="1:19" ht="22.5" customHeight="1" x14ac:dyDescent="0.45">
      <c r="A24" s="26" t="s">
        <v>71</v>
      </c>
      <c r="B24" s="26"/>
      <c r="C24" s="26"/>
      <c r="D24" s="26"/>
      <c r="E24" s="21">
        <v>201600</v>
      </c>
      <c r="F24" s="21"/>
      <c r="G24" s="21">
        <v>20160</v>
      </c>
      <c r="H24" s="21"/>
      <c r="I24" s="21">
        <v>2500000</v>
      </c>
      <c r="J24" s="21"/>
      <c r="K24" s="21">
        <v>21700311</v>
      </c>
      <c r="L24" s="21"/>
      <c r="M24" s="21">
        <v>468347</v>
      </c>
      <c r="N24" s="21"/>
      <c r="O24" s="21">
        <v>-1359930</v>
      </c>
      <c r="P24" s="21"/>
      <c r="Q24" s="21">
        <v>-891583</v>
      </c>
      <c r="R24" s="21"/>
      <c r="S24" s="82">
        <v>23530488</v>
      </c>
    </row>
    <row r="25" spans="1:19" ht="22.5" customHeight="1" x14ac:dyDescent="0.45">
      <c r="A25" t="s">
        <v>123</v>
      </c>
      <c r="B25" s="168"/>
      <c r="C25" s="104">
        <v>3</v>
      </c>
      <c r="D25" s="168"/>
      <c r="E25" s="169">
        <v>0</v>
      </c>
      <c r="F25" s="169"/>
      <c r="G25" s="169">
        <v>0</v>
      </c>
      <c r="H25" s="169"/>
      <c r="I25" s="169">
        <v>0</v>
      </c>
      <c r="J25" s="169"/>
      <c r="K25" s="169">
        <v>0</v>
      </c>
      <c r="L25" s="169"/>
      <c r="M25" s="169">
        <v>467831</v>
      </c>
      <c r="N25" s="169"/>
      <c r="O25" s="169">
        <v>0</v>
      </c>
      <c r="P25" s="169"/>
      <c r="Q25" s="169">
        <f>SUM(M25:O25)</f>
        <v>467831</v>
      </c>
      <c r="R25" s="169"/>
      <c r="S25" s="170">
        <f>SUM(E25:O25)</f>
        <v>467831</v>
      </c>
    </row>
    <row r="26" spans="1:19" ht="22.5" customHeight="1" x14ac:dyDescent="0.45">
      <c r="A26" s="168" t="s">
        <v>124</v>
      </c>
      <c r="B26" s="168"/>
      <c r="C26" s="168"/>
      <c r="D26" s="168"/>
      <c r="E26" s="172">
        <f>SUM(E24:E25)</f>
        <v>201600</v>
      </c>
      <c r="F26" s="173"/>
      <c r="G26" s="172">
        <f>SUM(G24:G25)</f>
        <v>20160</v>
      </c>
      <c r="H26" s="173"/>
      <c r="I26" s="172">
        <f>SUM(I24:I25)</f>
        <v>2500000</v>
      </c>
      <c r="J26" s="173"/>
      <c r="K26" s="172">
        <f>SUM(K24:K25)</f>
        <v>21700311</v>
      </c>
      <c r="L26" s="173"/>
      <c r="M26" s="172">
        <f>SUM(M24:M25)</f>
        <v>936178</v>
      </c>
      <c r="N26" s="173"/>
      <c r="O26" s="172">
        <f>SUM(O24:O25)</f>
        <v>-1359930</v>
      </c>
      <c r="P26" s="173"/>
      <c r="Q26" s="172">
        <f>SUM(Q24:Q25)</f>
        <v>-423752</v>
      </c>
      <c r="R26" s="173"/>
      <c r="S26" s="172">
        <f>SUM(S24:S25)</f>
        <v>23998319</v>
      </c>
    </row>
    <row r="27" spans="1:19" ht="9.9499999999999993" customHeight="1" x14ac:dyDescent="0.45">
      <c r="A27"/>
      <c r="B27" s="168"/>
      <c r="C27" s="104"/>
      <c r="D27" s="168"/>
      <c r="E27" s="169"/>
      <c r="F27" s="169"/>
      <c r="G27" s="169"/>
      <c r="H27" s="169"/>
      <c r="I27" s="169"/>
      <c r="J27" s="169"/>
      <c r="K27" s="169"/>
      <c r="L27" s="169"/>
      <c r="M27" s="169"/>
      <c r="N27" s="169"/>
      <c r="O27" s="169"/>
      <c r="P27" s="169"/>
      <c r="Q27" s="169"/>
      <c r="R27" s="169"/>
      <c r="S27" s="171"/>
    </row>
    <row r="28" spans="1:19" ht="22.5" customHeight="1" x14ac:dyDescent="0.45">
      <c r="A28" s="26" t="s">
        <v>33</v>
      </c>
      <c r="B28" s="26"/>
      <c r="C28" s="26"/>
      <c r="D28" s="26"/>
      <c r="E28" s="64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4"/>
      <c r="R28" s="60"/>
      <c r="S28" s="64"/>
    </row>
    <row r="29" spans="1:19" ht="22.5" customHeight="1" x14ac:dyDescent="0.45">
      <c r="A29" s="4" t="s">
        <v>126</v>
      </c>
      <c r="B29" s="4"/>
      <c r="C29" s="4"/>
      <c r="D29" s="4"/>
      <c r="E29" s="58">
        <v>0</v>
      </c>
      <c r="F29" s="58"/>
      <c r="G29" s="58">
        <v>0</v>
      </c>
      <c r="H29" s="58">
        <v>0</v>
      </c>
      <c r="I29" s="58">
        <v>0</v>
      </c>
      <c r="J29" s="58">
        <v>0</v>
      </c>
      <c r="K29" s="58">
        <f>PL!D103</f>
        <v>-439201</v>
      </c>
      <c r="L29" s="58">
        <v>0</v>
      </c>
      <c r="M29" s="58">
        <v>0</v>
      </c>
      <c r="N29" s="58">
        <v>0</v>
      </c>
      <c r="O29" s="58">
        <v>0</v>
      </c>
      <c r="P29" s="58"/>
      <c r="Q29" s="58">
        <f>SUM(M29:O29)</f>
        <v>0</v>
      </c>
      <c r="R29" s="58"/>
      <c r="S29" s="58">
        <f>SUM(E29:O29)</f>
        <v>-439201</v>
      </c>
    </row>
    <row r="30" spans="1:19" ht="22.5" customHeight="1" x14ac:dyDescent="0.45">
      <c r="A30" s="39" t="s">
        <v>125</v>
      </c>
      <c r="B30" s="39"/>
      <c r="C30" s="39"/>
      <c r="D30" s="39"/>
      <c r="E30" s="65">
        <v>0</v>
      </c>
      <c r="F30" s="65"/>
      <c r="G30" s="65">
        <v>0</v>
      </c>
      <c r="H30" s="65">
        <v>0</v>
      </c>
      <c r="I30" s="65">
        <v>0</v>
      </c>
      <c r="J30" s="65">
        <v>0</v>
      </c>
      <c r="K30" s="65">
        <v>0</v>
      </c>
      <c r="L30" s="65">
        <v>0</v>
      </c>
      <c r="M30" s="65">
        <v>349638</v>
      </c>
      <c r="N30" s="65">
        <v>0</v>
      </c>
      <c r="O30" s="65">
        <v>-92961</v>
      </c>
      <c r="P30" s="65"/>
      <c r="Q30" s="137">
        <f>SUM(M30:O30)</f>
        <v>256677</v>
      </c>
      <c r="R30" s="65"/>
      <c r="S30" s="65">
        <f>SUM(E30:O30)</f>
        <v>256677</v>
      </c>
    </row>
    <row r="31" spans="1:19" ht="22.5" customHeight="1" x14ac:dyDescent="0.45">
      <c r="A31" s="39" t="s">
        <v>163</v>
      </c>
      <c r="B31" s="39"/>
      <c r="C31" s="272">
        <v>15</v>
      </c>
      <c r="D31" s="39"/>
      <c r="E31" s="65">
        <v>0</v>
      </c>
      <c r="F31" s="65"/>
      <c r="G31" s="65">
        <v>0</v>
      </c>
      <c r="H31" s="65"/>
      <c r="I31" s="65">
        <v>0</v>
      </c>
      <c r="J31" s="65"/>
      <c r="K31" s="65">
        <v>-10080</v>
      </c>
      <c r="L31" s="65"/>
      <c r="M31" s="65">
        <v>0</v>
      </c>
      <c r="N31" s="65"/>
      <c r="O31" s="65">
        <v>0</v>
      </c>
      <c r="P31" s="65"/>
      <c r="Q31" s="65">
        <f>SUM(M31:O31)</f>
        <v>0</v>
      </c>
      <c r="R31" s="65"/>
      <c r="S31" s="65">
        <f>SUM(E31:O31)</f>
        <v>-10080</v>
      </c>
    </row>
    <row r="32" spans="1:19" ht="22.5" customHeight="1" x14ac:dyDescent="0.45">
      <c r="A32" s="277" t="s">
        <v>164</v>
      </c>
      <c r="B32" s="39"/>
      <c r="C32" s="272"/>
      <c r="D32" s="39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</row>
    <row r="33" spans="1:22" ht="22.5" customHeight="1" x14ac:dyDescent="0.45">
      <c r="A33" s="179" t="s">
        <v>161</v>
      </c>
      <c r="B33" s="39"/>
      <c r="C33" s="39"/>
      <c r="D33" s="39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</row>
    <row r="34" spans="1:22" ht="22.5" customHeight="1" x14ac:dyDescent="0.45">
      <c r="A34" s="179" t="s">
        <v>165</v>
      </c>
      <c r="B34" s="39"/>
      <c r="C34" s="39"/>
      <c r="D34" s="39"/>
      <c r="E34" s="117">
        <v>0</v>
      </c>
      <c r="F34" s="65"/>
      <c r="G34" s="117">
        <v>0</v>
      </c>
      <c r="H34" s="65"/>
      <c r="I34" s="117">
        <v>0</v>
      </c>
      <c r="J34" s="65"/>
      <c r="K34" s="117">
        <v>536464</v>
      </c>
      <c r="L34" s="65"/>
      <c r="M34" s="117">
        <v>-536464</v>
      </c>
      <c r="N34" s="65"/>
      <c r="O34" s="117">
        <v>0</v>
      </c>
      <c r="P34" s="65"/>
      <c r="Q34" s="117">
        <f>SUM(M34:O34)</f>
        <v>-536464</v>
      </c>
      <c r="R34" s="65"/>
      <c r="S34" s="117">
        <f>SUM(E34:O34)</f>
        <v>0</v>
      </c>
    </row>
    <row r="35" spans="1:22" ht="22.5" customHeight="1" x14ac:dyDescent="0.45">
      <c r="A35" s="17" t="s">
        <v>127</v>
      </c>
      <c r="B35" s="17"/>
      <c r="C35" s="207"/>
      <c r="D35" s="17"/>
      <c r="E35" s="174">
        <f>SUM(E29:E31)</f>
        <v>0</v>
      </c>
      <c r="F35" s="51"/>
      <c r="G35" s="174">
        <f>SUM(G29:G31)</f>
        <v>0</v>
      </c>
      <c r="H35" s="51"/>
      <c r="I35" s="174">
        <f>SUM(I29:I31)</f>
        <v>0</v>
      </c>
      <c r="J35" s="44"/>
      <c r="K35" s="174">
        <f>SUM(K29:K34)</f>
        <v>87183</v>
      </c>
      <c r="L35" s="44"/>
      <c r="M35" s="174">
        <f>SUM(M29:M34)</f>
        <v>-186826</v>
      </c>
      <c r="N35" s="44"/>
      <c r="O35" s="174">
        <f>SUM(O29:O34)</f>
        <v>-92961</v>
      </c>
      <c r="P35" s="44"/>
      <c r="Q35" s="174">
        <f>SUM(Q29:Q34)</f>
        <v>-279787</v>
      </c>
      <c r="R35" s="44"/>
      <c r="S35" s="174">
        <f>SUM(S29:S31)</f>
        <v>-192604</v>
      </c>
    </row>
    <row r="36" spans="1:22" ht="22.5" customHeight="1" thickBot="1" x14ac:dyDescent="0.5">
      <c r="A36" s="30" t="s">
        <v>115</v>
      </c>
      <c r="B36" s="30"/>
      <c r="C36" s="30"/>
      <c r="D36" s="30"/>
      <c r="E36" s="62">
        <f>E35+E26</f>
        <v>201600</v>
      </c>
      <c r="F36" s="99"/>
      <c r="G36" s="62">
        <f>G35+G26</f>
        <v>20160</v>
      </c>
      <c r="H36" s="99"/>
      <c r="I36" s="62">
        <f>I35+I26</f>
        <v>2500000</v>
      </c>
      <c r="J36" s="59"/>
      <c r="K36" s="62">
        <f>K35+K26</f>
        <v>21787494</v>
      </c>
      <c r="L36" s="99"/>
      <c r="M36" s="62">
        <f>M35+M26</f>
        <v>749352</v>
      </c>
      <c r="N36" s="99"/>
      <c r="O36" s="62">
        <f>O35+O26</f>
        <v>-1452891</v>
      </c>
      <c r="P36" s="99"/>
      <c r="Q36" s="62">
        <f>Q35+Q26</f>
        <v>-703539</v>
      </c>
      <c r="R36" s="99"/>
      <c r="S36" s="62">
        <f>S35+S26</f>
        <v>23805715</v>
      </c>
    </row>
    <row r="37" spans="1:22" ht="15.95" customHeight="1" thickTop="1" x14ac:dyDescent="0.45">
      <c r="A37" s="138"/>
      <c r="B37" s="126"/>
      <c r="C37" s="81"/>
      <c r="D37" s="81"/>
      <c r="E37" s="21"/>
      <c r="F37" s="70"/>
      <c r="G37" s="21"/>
      <c r="H37" s="70"/>
      <c r="I37" s="139"/>
      <c r="J37" s="70"/>
      <c r="K37" s="139"/>
      <c r="L37" s="70"/>
      <c r="M37" s="139"/>
      <c r="N37" s="70"/>
      <c r="O37" s="139"/>
      <c r="P37" s="70"/>
      <c r="Q37" s="139"/>
      <c r="R37" s="70"/>
      <c r="S37" s="21"/>
    </row>
    <row r="38" spans="1:22" ht="22.5" customHeight="1" x14ac:dyDescent="0.45">
      <c r="A38" s="81"/>
      <c r="B38" s="46"/>
      <c r="C38" s="126"/>
      <c r="D38" s="46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5"/>
    </row>
    <row r="39" spans="1:22" ht="22.5" customHeight="1" x14ac:dyDescent="0.45">
      <c r="A39" s="46"/>
      <c r="B39" s="46"/>
      <c r="C39" s="46"/>
      <c r="D39" s="46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</row>
    <row r="40" spans="1:22" ht="22.5" customHeight="1" x14ac:dyDescent="0.45">
      <c r="A40" s="81"/>
      <c r="B40" s="81"/>
      <c r="C40" s="81"/>
      <c r="D40" s="81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</row>
    <row r="41" spans="1:22" ht="22.5" customHeight="1" x14ac:dyDescent="0.45">
      <c r="A41" s="46"/>
      <c r="B41" s="46"/>
      <c r="C41" s="46"/>
      <c r="D41" s="46"/>
      <c r="E41" s="125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64"/>
      <c r="U41" s="36"/>
    </row>
    <row r="42" spans="1:22" ht="22.5" customHeight="1" x14ac:dyDescent="0.45">
      <c r="A42" s="140"/>
      <c r="B42" s="42"/>
      <c r="C42" s="42"/>
      <c r="D42" s="42"/>
      <c r="E42" s="96"/>
      <c r="F42" s="29"/>
      <c r="G42" s="96"/>
      <c r="H42" s="29"/>
      <c r="I42" s="96"/>
      <c r="J42" s="41"/>
      <c r="K42" s="84"/>
      <c r="L42" s="29"/>
      <c r="M42" s="118"/>
      <c r="N42" s="29"/>
      <c r="O42" s="118"/>
      <c r="P42" s="29"/>
      <c r="Q42" s="118"/>
      <c r="R42" s="29"/>
      <c r="S42" s="64"/>
      <c r="U42" s="93"/>
      <c r="V42" s="93"/>
    </row>
    <row r="43" spans="1:22" ht="22.5" customHeight="1" x14ac:dyDescent="0.45">
      <c r="A43" s="71"/>
      <c r="B43" s="71"/>
      <c r="C43" s="71"/>
      <c r="D43" s="71"/>
      <c r="E43" s="96"/>
      <c r="F43" s="29"/>
      <c r="G43" s="96"/>
      <c r="H43" s="29"/>
      <c r="I43" s="96"/>
      <c r="J43" s="41"/>
      <c r="K43" s="118"/>
      <c r="L43" s="29"/>
      <c r="M43" s="84"/>
      <c r="N43" s="29"/>
      <c r="O43" s="84"/>
      <c r="P43" s="29"/>
      <c r="Q43" s="84"/>
      <c r="R43" s="29"/>
      <c r="S43" s="64"/>
      <c r="U43" s="93"/>
      <c r="V43" s="93"/>
    </row>
    <row r="44" spans="1:22" ht="22.5" customHeight="1" x14ac:dyDescent="0.45">
      <c r="A44" s="141"/>
      <c r="B44" s="71"/>
      <c r="C44" s="71"/>
      <c r="D44" s="71"/>
      <c r="E44" s="59"/>
      <c r="F44" s="29"/>
      <c r="G44" s="59"/>
      <c r="H44" s="29"/>
      <c r="I44" s="59"/>
      <c r="J44" s="41"/>
      <c r="K44" s="59"/>
      <c r="L44" s="29"/>
      <c r="M44" s="59"/>
      <c r="N44" s="29"/>
      <c r="O44" s="59"/>
      <c r="P44" s="29"/>
      <c r="Q44" s="59"/>
      <c r="R44" s="29"/>
      <c r="S44" s="59"/>
      <c r="U44" s="93"/>
      <c r="V44" s="93"/>
    </row>
    <row r="45" spans="1:22" ht="22.5" customHeight="1" x14ac:dyDescent="0.45">
      <c r="A45" s="142"/>
      <c r="B45" s="142"/>
      <c r="C45" s="142"/>
      <c r="D45" s="142"/>
      <c r="E45" s="21"/>
      <c r="F45" s="46"/>
      <c r="G45" s="21"/>
      <c r="H45" s="46"/>
      <c r="I45" s="21"/>
      <c r="J45" s="21"/>
      <c r="K45" s="21"/>
      <c r="L45" s="46"/>
      <c r="M45" s="21"/>
      <c r="N45" s="46"/>
      <c r="O45" s="21"/>
      <c r="P45" s="46"/>
      <c r="Q45" s="21"/>
      <c r="R45" s="46"/>
      <c r="S45" s="21"/>
    </row>
    <row r="46" spans="1:22" ht="22.5" customHeight="1" x14ac:dyDescent="0.45">
      <c r="A46" s="142"/>
      <c r="B46" s="142"/>
      <c r="C46" s="142"/>
      <c r="D46" s="142"/>
      <c r="E46" s="21"/>
      <c r="F46" s="46"/>
      <c r="G46" s="21"/>
      <c r="H46" s="46"/>
      <c r="I46" s="21"/>
      <c r="J46" s="21"/>
      <c r="K46" s="21"/>
      <c r="L46" s="46"/>
      <c r="M46" s="21"/>
      <c r="N46" s="46"/>
      <c r="O46" s="21"/>
      <c r="P46" s="46"/>
      <c r="Q46" s="21"/>
      <c r="R46" s="46"/>
      <c r="S46" s="21"/>
    </row>
    <row r="47" spans="1:22" ht="22.5" customHeight="1" x14ac:dyDescent="0.45">
      <c r="A47" s="142"/>
      <c r="B47" s="142"/>
      <c r="C47" s="142"/>
      <c r="D47" s="142"/>
      <c r="E47" s="21"/>
      <c r="F47" s="46"/>
      <c r="G47" s="21"/>
      <c r="H47" s="46"/>
      <c r="I47" s="21"/>
      <c r="J47" s="21"/>
      <c r="K47" s="21"/>
      <c r="L47" s="46"/>
      <c r="M47" s="21"/>
      <c r="N47" s="46"/>
      <c r="O47" s="21"/>
      <c r="P47" s="46"/>
      <c r="Q47" s="21"/>
      <c r="R47" s="46"/>
      <c r="S47" s="21"/>
    </row>
    <row r="48" spans="1:22" ht="22.5" customHeight="1" x14ac:dyDescent="0.45">
      <c r="O48" s="10"/>
      <c r="Q48" s="10"/>
      <c r="S48" s="10"/>
    </row>
    <row r="49" spans="15:17" ht="22.5" customHeight="1" x14ac:dyDescent="0.45">
      <c r="O49" s="10"/>
      <c r="Q49" s="10"/>
    </row>
  </sheetData>
  <mergeCells count="6">
    <mergeCell ref="A2:E2"/>
    <mergeCell ref="E13:S13"/>
    <mergeCell ref="E4:S4"/>
    <mergeCell ref="G10:I10"/>
    <mergeCell ref="G5:K5"/>
    <mergeCell ref="M5:Q5"/>
  </mergeCells>
  <pageMargins left="0.7" right="0.3" top="0.48" bottom="0.5" header="0.5" footer="0.5"/>
  <pageSetup paperSize="9" scale="66" firstPageNumber="11" fitToWidth="0" fitToHeight="0" orientation="landscape" useFirstPageNumber="1" r:id="rId1"/>
  <headerFooter>
    <oddFooter>&amp;L
หมายเหตุประกอบงบการเงินเป็นส่วนหนึ่งของงบการเงินระหว่างกาลนี้
&amp;C
&amp;P</oddFooter>
  </headerFooter>
  <ignoredErrors>
    <ignoredError sqref="Q15 S15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S40"/>
  <sheetViews>
    <sheetView showGridLines="0" zoomScale="80" zoomScaleNormal="80" zoomScaleSheetLayoutView="85" workbookViewId="0"/>
  </sheetViews>
  <sheetFormatPr defaultColWidth="9.140625" defaultRowHeight="21" customHeight="1" x14ac:dyDescent="0.45"/>
  <cols>
    <col min="1" max="1" width="64.85546875" style="4" customWidth="1"/>
    <col min="2" max="2" width="9.140625" style="7" customWidth="1"/>
    <col min="3" max="3" width="1.42578125" style="4" customWidth="1"/>
    <col min="4" max="4" width="20.7109375" style="4" customWidth="1"/>
    <col min="5" max="5" width="1.42578125" style="4" customWidth="1"/>
    <col min="6" max="6" width="20.7109375" style="4" customWidth="1"/>
    <col min="7" max="7" width="1.42578125" style="4" customWidth="1"/>
    <col min="8" max="8" width="20.7109375" style="4" customWidth="1"/>
    <col min="9" max="9" width="1.42578125" style="4" customWidth="1"/>
    <col min="10" max="10" width="20.7109375" style="4" customWidth="1"/>
    <col min="11" max="11" width="1.42578125" style="4" customWidth="1"/>
    <col min="12" max="12" width="20.7109375" style="4" customWidth="1"/>
    <col min="13" max="13" width="1.42578125" style="4" customWidth="1"/>
    <col min="14" max="14" width="20.7109375" style="4" customWidth="1"/>
    <col min="15" max="15" width="1.42578125" style="4" customWidth="1"/>
    <col min="16" max="16" width="16.7109375" style="4" customWidth="1"/>
    <col min="17" max="17" width="9.140625" style="4"/>
    <col min="18" max="18" width="14" style="4" bestFit="1" customWidth="1"/>
    <col min="19" max="19" width="13.5703125" style="4" bestFit="1" customWidth="1"/>
    <col min="20" max="16384" width="9.140625" style="4"/>
  </cols>
  <sheetData>
    <row r="1" spans="1:15" ht="21" customHeight="1" x14ac:dyDescent="0.5">
      <c r="A1" s="83" t="s">
        <v>57</v>
      </c>
      <c r="B1" s="83"/>
      <c r="C1" s="36"/>
      <c r="D1" s="36"/>
      <c r="E1" s="36"/>
      <c r="F1" s="36"/>
      <c r="G1" s="36"/>
    </row>
    <row r="2" spans="1:15" ht="21" customHeight="1" x14ac:dyDescent="0.5">
      <c r="A2" s="285" t="s">
        <v>41</v>
      </c>
      <c r="B2" s="285"/>
      <c r="C2" s="285"/>
      <c r="D2" s="285"/>
      <c r="E2" s="37"/>
      <c r="F2" s="37"/>
      <c r="G2" s="37"/>
    </row>
    <row r="3" spans="1:15" ht="8.1" customHeight="1" x14ac:dyDescent="0.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5" s="42" customFormat="1" ht="21" customHeight="1" x14ac:dyDescent="0.45">
      <c r="A4" s="81"/>
      <c r="B4" s="2"/>
      <c r="C4" s="29"/>
      <c r="D4" s="280" t="s">
        <v>25</v>
      </c>
      <c r="E4" s="280"/>
      <c r="F4" s="280"/>
      <c r="G4" s="280"/>
      <c r="H4" s="280"/>
      <c r="I4" s="280"/>
      <c r="J4" s="280"/>
      <c r="K4" s="280"/>
      <c r="L4" s="280"/>
      <c r="M4" s="280"/>
      <c r="N4" s="280"/>
    </row>
    <row r="5" spans="1:15" s="29" customFormat="1" ht="21.95" customHeight="1" x14ac:dyDescent="0.45">
      <c r="A5" s="52"/>
      <c r="D5" s="28"/>
      <c r="E5" s="28"/>
      <c r="K5" s="28"/>
      <c r="L5" s="41" t="s">
        <v>75</v>
      </c>
      <c r="M5" s="28"/>
      <c r="N5" s="28"/>
    </row>
    <row r="6" spans="1:15" s="29" customFormat="1" ht="18.95" customHeight="1" x14ac:dyDescent="0.45">
      <c r="A6" s="52"/>
      <c r="D6" s="28"/>
      <c r="E6" s="28"/>
      <c r="F6" s="288" t="s">
        <v>48</v>
      </c>
      <c r="G6" s="288"/>
      <c r="H6" s="288"/>
      <c r="I6" s="288"/>
      <c r="J6" s="288"/>
      <c r="K6" s="28"/>
      <c r="L6" s="109" t="s">
        <v>38</v>
      </c>
      <c r="M6" s="28"/>
      <c r="N6" s="28"/>
    </row>
    <row r="7" spans="1:15" s="29" customFormat="1" ht="20.100000000000001" customHeight="1" x14ac:dyDescent="0.45">
      <c r="A7" s="52"/>
      <c r="D7" s="28"/>
      <c r="E7" s="28"/>
      <c r="K7" s="48"/>
      <c r="L7" s="41" t="s">
        <v>107</v>
      </c>
      <c r="M7" s="28"/>
      <c r="N7" s="28"/>
    </row>
    <row r="8" spans="1:15" s="29" customFormat="1" ht="20.100000000000001" customHeight="1" x14ac:dyDescent="0.45">
      <c r="A8" s="52"/>
      <c r="D8" s="28"/>
      <c r="E8" s="28"/>
      <c r="K8" s="48"/>
      <c r="L8" s="41" t="s">
        <v>95</v>
      </c>
      <c r="M8" s="28"/>
      <c r="N8" s="28"/>
    </row>
    <row r="9" spans="1:15" s="29" customFormat="1" ht="20.100000000000001" customHeight="1" x14ac:dyDescent="0.45">
      <c r="A9" s="52"/>
      <c r="D9" s="28"/>
      <c r="E9" s="28"/>
      <c r="K9" s="48"/>
      <c r="L9" s="41" t="s">
        <v>88</v>
      </c>
      <c r="M9" s="28"/>
      <c r="N9" s="28"/>
    </row>
    <row r="10" spans="1:15" s="29" customFormat="1" ht="20.100000000000001" customHeight="1" x14ac:dyDescent="0.45">
      <c r="A10" s="52"/>
      <c r="D10" s="28"/>
      <c r="E10" s="28"/>
      <c r="K10" s="48"/>
      <c r="L10" s="41" t="s">
        <v>99</v>
      </c>
      <c r="M10" s="28"/>
      <c r="N10" s="28"/>
    </row>
    <row r="11" spans="1:15" s="29" customFormat="1" ht="20.100000000000001" customHeight="1" x14ac:dyDescent="0.45">
      <c r="A11" s="52"/>
      <c r="D11" s="28" t="s">
        <v>20</v>
      </c>
      <c r="E11" s="28"/>
      <c r="F11" s="287"/>
      <c r="G11" s="287"/>
      <c r="H11" s="287"/>
      <c r="I11" s="28"/>
      <c r="J11" s="48"/>
      <c r="K11" s="28"/>
      <c r="L11" s="41" t="s">
        <v>97</v>
      </c>
      <c r="M11" s="28"/>
      <c r="N11" s="28"/>
    </row>
    <row r="12" spans="1:15" s="29" customFormat="1" ht="20.100000000000001" customHeight="1" x14ac:dyDescent="0.45">
      <c r="A12" s="52"/>
      <c r="B12" s="24" t="s">
        <v>0</v>
      </c>
      <c r="D12" s="28" t="s">
        <v>21</v>
      </c>
      <c r="E12" s="28"/>
      <c r="F12" s="48" t="s">
        <v>93</v>
      </c>
      <c r="G12" s="28"/>
      <c r="H12" s="41"/>
      <c r="I12" s="28"/>
      <c r="J12" s="41"/>
      <c r="K12" s="28"/>
      <c r="L12" s="41" t="s">
        <v>98</v>
      </c>
      <c r="M12" s="28"/>
      <c r="N12" s="28" t="s">
        <v>26</v>
      </c>
    </row>
    <row r="13" spans="1:15" s="29" customFormat="1" ht="20.100000000000001" customHeight="1" x14ac:dyDescent="0.45">
      <c r="A13" s="46"/>
      <c r="B13" s="26"/>
      <c r="C13" s="28"/>
      <c r="D13" s="28" t="s">
        <v>22</v>
      </c>
      <c r="E13" s="28"/>
      <c r="F13" s="48" t="s">
        <v>72</v>
      </c>
      <c r="G13" s="28"/>
      <c r="H13" s="41" t="s">
        <v>92</v>
      </c>
      <c r="I13" s="41"/>
      <c r="J13" s="41" t="s">
        <v>34</v>
      </c>
      <c r="K13" s="28"/>
      <c r="L13" s="41" t="s">
        <v>100</v>
      </c>
      <c r="M13" s="28"/>
      <c r="N13" s="28" t="s">
        <v>27</v>
      </c>
      <c r="O13" s="53"/>
    </row>
    <row r="14" spans="1:15" s="42" customFormat="1" ht="18" customHeight="1" x14ac:dyDescent="0.45">
      <c r="A14" s="54"/>
      <c r="B14" s="26"/>
      <c r="C14" s="48"/>
      <c r="D14" s="286" t="s">
        <v>49</v>
      </c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55"/>
    </row>
    <row r="15" spans="1:15" ht="21" customHeight="1" x14ac:dyDescent="0.45">
      <c r="A15" s="54" t="s">
        <v>113</v>
      </c>
      <c r="B15" s="26"/>
      <c r="C15" s="3"/>
      <c r="D15" s="77"/>
      <c r="E15" s="47"/>
      <c r="F15" s="47"/>
      <c r="G15" s="47"/>
      <c r="H15" s="76"/>
      <c r="I15" s="47"/>
      <c r="J15" s="76"/>
      <c r="K15" s="47"/>
      <c r="L15" s="77"/>
      <c r="M15" s="26"/>
      <c r="N15" s="77"/>
    </row>
    <row r="16" spans="1:15" ht="21" customHeight="1" x14ac:dyDescent="0.45">
      <c r="A16" s="54" t="s">
        <v>96</v>
      </c>
      <c r="B16" s="26"/>
      <c r="C16" s="3"/>
      <c r="D16" s="44">
        <v>201600</v>
      </c>
      <c r="E16" s="44"/>
      <c r="F16" s="44">
        <v>20160</v>
      </c>
      <c r="G16" s="44"/>
      <c r="H16" s="44">
        <v>2500000</v>
      </c>
      <c r="I16" s="44"/>
      <c r="J16" s="44">
        <v>12131220</v>
      </c>
      <c r="K16" s="44"/>
      <c r="L16" s="44">
        <v>889559</v>
      </c>
      <c r="M16" s="44"/>
      <c r="N16" s="78">
        <f>SUM(D16:L16)</f>
        <v>15742539</v>
      </c>
    </row>
    <row r="17" spans="1:19" ht="21" customHeight="1" x14ac:dyDescent="0.45">
      <c r="A17" s="54" t="s">
        <v>33</v>
      </c>
      <c r="B17" s="26"/>
      <c r="C17" s="132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78"/>
    </row>
    <row r="18" spans="1:19" ht="21" customHeight="1" x14ac:dyDescent="0.45">
      <c r="A18" s="36" t="s">
        <v>144</v>
      </c>
      <c r="B18" s="4"/>
      <c r="C18" s="3"/>
      <c r="D18" s="58">
        <v>0</v>
      </c>
      <c r="E18" s="26"/>
      <c r="F18" s="58">
        <v>0</v>
      </c>
      <c r="G18" s="26"/>
      <c r="H18" s="58">
        <v>0</v>
      </c>
      <c r="I18" s="26"/>
      <c r="J18" s="58">
        <v>18498</v>
      </c>
      <c r="K18" s="26"/>
      <c r="L18" s="58">
        <v>0</v>
      </c>
      <c r="M18" s="26"/>
      <c r="N18" s="58">
        <f>SUM(J18)</f>
        <v>18498</v>
      </c>
    </row>
    <row r="19" spans="1:19" ht="21" customHeight="1" x14ac:dyDescent="0.45">
      <c r="A19" s="143" t="s">
        <v>129</v>
      </c>
      <c r="B19" s="39"/>
      <c r="C19" s="127"/>
      <c r="D19" s="58">
        <v>0</v>
      </c>
      <c r="E19" s="58"/>
      <c r="F19" s="58">
        <v>0</v>
      </c>
      <c r="G19" s="58"/>
      <c r="H19" s="58">
        <v>0</v>
      </c>
      <c r="I19" s="58"/>
      <c r="J19" s="58">
        <v>0</v>
      </c>
      <c r="K19" s="58"/>
      <c r="L19" s="58">
        <v>-96054</v>
      </c>
      <c r="M19" s="58"/>
      <c r="N19" s="58">
        <f>SUM(J19:L19)</f>
        <v>-96054</v>
      </c>
    </row>
    <row r="20" spans="1:19" ht="21" customHeight="1" x14ac:dyDescent="0.45">
      <c r="A20" s="39" t="s">
        <v>163</v>
      </c>
      <c r="B20" s="272">
        <v>15</v>
      </c>
      <c r="C20" s="3"/>
      <c r="D20" s="117">
        <v>0</v>
      </c>
      <c r="E20" s="58"/>
      <c r="F20" s="117">
        <v>0</v>
      </c>
      <c r="G20" s="58"/>
      <c r="H20" s="117">
        <v>0</v>
      </c>
      <c r="I20" s="58"/>
      <c r="J20" s="117">
        <v>-141087</v>
      </c>
      <c r="K20" s="58"/>
      <c r="L20" s="117">
        <v>0</v>
      </c>
      <c r="M20" s="58"/>
      <c r="N20" s="117">
        <f>SUM(D20:L20)</f>
        <v>-141087</v>
      </c>
    </row>
    <row r="21" spans="1:19" ht="21" customHeight="1" x14ac:dyDescent="0.45">
      <c r="A21" s="17" t="s">
        <v>127</v>
      </c>
      <c r="B21" s="39"/>
      <c r="C21" s="132"/>
      <c r="D21" s="114">
        <f>SUM(D18:D20)</f>
        <v>0</v>
      </c>
      <c r="E21" s="58"/>
      <c r="F21" s="114">
        <f>SUM(F18:F20)</f>
        <v>0</v>
      </c>
      <c r="G21" s="58"/>
      <c r="H21" s="114">
        <f>SUM(H18:H20)</f>
        <v>0</v>
      </c>
      <c r="I21" s="58"/>
      <c r="J21" s="114">
        <f>SUM(J18:J20)</f>
        <v>-122589</v>
      </c>
      <c r="K21" s="58"/>
      <c r="L21" s="114">
        <f>SUM(L18:L20)</f>
        <v>-96054</v>
      </c>
      <c r="M21" s="58"/>
      <c r="N21" s="114">
        <f>SUM(N18:N20)</f>
        <v>-218643</v>
      </c>
    </row>
    <row r="22" spans="1:19" ht="21.95" customHeight="1" thickBot="1" x14ac:dyDescent="0.5">
      <c r="A22" s="30" t="s">
        <v>70</v>
      </c>
      <c r="C22" s="3"/>
      <c r="D22" s="115">
        <f>D21+D16</f>
        <v>201600</v>
      </c>
      <c r="E22" s="26"/>
      <c r="F22" s="115">
        <f>F21+F16</f>
        <v>20160</v>
      </c>
      <c r="G22" s="26"/>
      <c r="H22" s="115">
        <f>H21+H16</f>
        <v>2500000</v>
      </c>
      <c r="I22" s="26"/>
      <c r="J22" s="115">
        <f>J21+J16</f>
        <v>12008631</v>
      </c>
      <c r="K22" s="26"/>
      <c r="L22" s="115">
        <f>L21+L16</f>
        <v>793505</v>
      </c>
      <c r="M22" s="26"/>
      <c r="N22" s="115">
        <f>N21+N16</f>
        <v>15523896</v>
      </c>
      <c r="P22" s="42"/>
      <c r="Q22" s="42"/>
      <c r="R22" s="42"/>
    </row>
    <row r="23" spans="1:19" s="26" customFormat="1" ht="6.95" customHeight="1" thickTop="1" x14ac:dyDescent="0.45">
      <c r="A23" s="17"/>
      <c r="C23" s="3"/>
      <c r="N23" s="78"/>
    </row>
    <row r="24" spans="1:19" ht="21.95" customHeight="1" x14ac:dyDescent="0.45">
      <c r="A24" s="54" t="s">
        <v>121</v>
      </c>
      <c r="B24" s="26"/>
      <c r="C24" s="127"/>
      <c r="D24" s="77"/>
      <c r="E24" s="47"/>
      <c r="F24" s="47"/>
      <c r="G24" s="47"/>
      <c r="H24" s="76"/>
      <c r="I24" s="47"/>
      <c r="J24" s="76"/>
      <c r="K24" s="47"/>
      <c r="L24" s="77"/>
      <c r="M24" s="26"/>
      <c r="N24" s="77"/>
    </row>
    <row r="25" spans="1:19" customFormat="1" ht="22.35" customHeight="1" x14ac:dyDescent="0.45">
      <c r="A25" s="112" t="s">
        <v>128</v>
      </c>
      <c r="C25" s="175"/>
      <c r="D25" s="176">
        <v>201600</v>
      </c>
      <c r="E25" s="177"/>
      <c r="F25" s="176">
        <v>20160</v>
      </c>
      <c r="G25" s="177"/>
      <c r="H25" s="176">
        <v>2500000</v>
      </c>
      <c r="I25" s="177"/>
      <c r="J25" s="176">
        <v>11787682</v>
      </c>
      <c r="K25" s="177"/>
      <c r="L25" s="176">
        <v>468347</v>
      </c>
      <c r="M25" s="177"/>
      <c r="N25" s="178">
        <f>SUM(D25:L25)</f>
        <v>14977789</v>
      </c>
      <c r="O25" s="177"/>
      <c r="P25" s="104"/>
    </row>
    <row r="26" spans="1:19" s="111" customFormat="1" ht="21.75" x14ac:dyDescent="0.45">
      <c r="A26" t="s">
        <v>123</v>
      </c>
      <c r="B26" s="104">
        <v>3</v>
      </c>
      <c r="C26" s="168"/>
      <c r="D26" s="169">
        <v>0</v>
      </c>
      <c r="E26" s="169"/>
      <c r="F26" s="169">
        <v>0</v>
      </c>
      <c r="G26" s="169"/>
      <c r="H26" s="169">
        <v>0</v>
      </c>
      <c r="I26" s="169"/>
      <c r="J26" s="169">
        <v>0</v>
      </c>
      <c r="K26" s="169"/>
      <c r="L26" s="169">
        <v>467831</v>
      </c>
      <c r="M26" s="169"/>
      <c r="N26" s="169">
        <f>SUM(D26:L26)</f>
        <v>467831</v>
      </c>
      <c r="O26" s="173"/>
      <c r="P26" s="173"/>
      <c r="Q26" s="173"/>
      <c r="R26" s="173"/>
      <c r="S26" s="176"/>
    </row>
    <row r="27" spans="1:19" s="111" customFormat="1" ht="21.75" x14ac:dyDescent="0.45">
      <c r="A27" s="168" t="s">
        <v>124</v>
      </c>
      <c r="B27"/>
      <c r="C27" s="168"/>
      <c r="D27" s="172">
        <f>SUM(D25:D26)</f>
        <v>201600</v>
      </c>
      <c r="E27" s="173"/>
      <c r="F27" s="172">
        <f>SUM(F25:F26)</f>
        <v>20160</v>
      </c>
      <c r="G27" s="173"/>
      <c r="H27" s="172">
        <f>SUM(H25:H26)</f>
        <v>2500000</v>
      </c>
      <c r="I27" s="173"/>
      <c r="J27" s="172">
        <f>SUM(J25:J26)</f>
        <v>11787682</v>
      </c>
      <c r="K27" s="173"/>
      <c r="L27" s="172">
        <f>SUM(L25:L26)</f>
        <v>936178</v>
      </c>
      <c r="M27" s="173"/>
      <c r="N27" s="172">
        <f>SUM(N25:N26)</f>
        <v>15445620</v>
      </c>
      <c r="O27" s="173"/>
      <c r="P27" s="173"/>
      <c r="Q27" s="173"/>
      <c r="R27" s="173"/>
      <c r="S27" s="176"/>
    </row>
    <row r="28" spans="1:19" ht="6.95" customHeight="1" x14ac:dyDescent="0.45">
      <c r="A28" s="54"/>
      <c r="B28" s="26"/>
      <c r="C28" s="127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78"/>
    </row>
    <row r="29" spans="1:19" ht="21" customHeight="1" x14ac:dyDescent="0.45">
      <c r="A29" s="168" t="s">
        <v>33</v>
      </c>
      <c r="B29" s="4"/>
      <c r="C29" s="127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</row>
    <row r="30" spans="1:19" ht="21" customHeight="1" x14ac:dyDescent="0.45">
      <c r="A30" t="s">
        <v>144</v>
      </c>
      <c r="B30" s="39"/>
      <c r="C30" s="127"/>
      <c r="D30" s="58">
        <v>0</v>
      </c>
      <c r="E30" s="58"/>
      <c r="F30" s="58">
        <v>0</v>
      </c>
      <c r="G30" s="58"/>
      <c r="H30" s="58">
        <v>0</v>
      </c>
      <c r="I30" s="58"/>
      <c r="J30" s="58">
        <v>11956</v>
      </c>
      <c r="K30" s="58"/>
      <c r="L30" s="227">
        <v>0</v>
      </c>
      <c r="M30" s="58"/>
      <c r="N30" s="58">
        <f>SUM(D30:L30)</f>
        <v>11956</v>
      </c>
    </row>
    <row r="31" spans="1:19" ht="21" customHeight="1" x14ac:dyDescent="0.45">
      <c r="A31" s="179" t="s">
        <v>129</v>
      </c>
      <c r="B31" s="39"/>
      <c r="C31" s="132"/>
      <c r="D31" s="58">
        <v>0</v>
      </c>
      <c r="E31" s="58"/>
      <c r="F31" s="58">
        <v>0</v>
      </c>
      <c r="G31" s="58"/>
      <c r="H31" s="58">
        <v>0</v>
      </c>
      <c r="I31" s="58"/>
      <c r="J31" s="58">
        <v>0</v>
      </c>
      <c r="K31" s="58"/>
      <c r="L31" s="231">
        <v>349638</v>
      </c>
      <c r="M31" s="231">
        <v>276390</v>
      </c>
      <c r="N31" s="58">
        <f>SUM(D31:L31)</f>
        <v>349638</v>
      </c>
    </row>
    <row r="32" spans="1:19" ht="21" customHeight="1" x14ac:dyDescent="0.45">
      <c r="A32" s="179" t="s">
        <v>163</v>
      </c>
      <c r="B32" s="272">
        <v>15</v>
      </c>
      <c r="C32" s="127"/>
      <c r="D32" s="231">
        <v>0</v>
      </c>
      <c r="E32" s="65"/>
      <c r="F32" s="231">
        <v>0</v>
      </c>
      <c r="G32" s="65"/>
      <c r="H32" s="231">
        <v>0</v>
      </c>
      <c r="I32" s="65"/>
      <c r="J32" s="231">
        <v>-10080</v>
      </c>
      <c r="K32" s="65"/>
      <c r="L32" s="254">
        <v>0</v>
      </c>
      <c r="M32" s="65"/>
      <c r="N32" s="231">
        <v>-10080</v>
      </c>
    </row>
    <row r="33" spans="1:14" ht="21" customHeight="1" x14ac:dyDescent="0.45">
      <c r="A33" s="276" t="s">
        <v>167</v>
      </c>
      <c r="B33" s="39"/>
      <c r="C33" s="132"/>
      <c r="D33" s="231"/>
      <c r="E33" s="65"/>
      <c r="F33" s="231"/>
      <c r="G33" s="65"/>
      <c r="H33" s="231"/>
      <c r="I33" s="65"/>
      <c r="J33" s="231"/>
      <c r="K33" s="65"/>
      <c r="L33" s="254"/>
      <c r="M33" s="65"/>
      <c r="N33" s="231"/>
    </row>
    <row r="34" spans="1:14" ht="21" customHeight="1" x14ac:dyDescent="0.45">
      <c r="A34" s="179" t="s">
        <v>161</v>
      </c>
      <c r="B34" s="39"/>
      <c r="C34" s="132"/>
      <c r="D34" s="231"/>
      <c r="E34" s="65"/>
      <c r="F34" s="231"/>
      <c r="G34" s="65"/>
      <c r="H34" s="231"/>
      <c r="I34" s="65"/>
      <c r="J34" s="231"/>
      <c r="K34" s="65"/>
      <c r="L34" s="231"/>
      <c r="M34" s="65"/>
      <c r="N34" s="231"/>
    </row>
    <row r="35" spans="1:14" ht="21" customHeight="1" x14ac:dyDescent="0.45">
      <c r="A35" s="179" t="s">
        <v>165</v>
      </c>
      <c r="B35" s="39"/>
      <c r="C35" s="132"/>
      <c r="D35" s="208">
        <v>0</v>
      </c>
      <c r="E35" s="65"/>
      <c r="F35" s="208">
        <v>0</v>
      </c>
      <c r="G35" s="65"/>
      <c r="H35" s="208">
        <v>0</v>
      </c>
      <c r="I35" s="65"/>
      <c r="J35" s="208">
        <v>536464</v>
      </c>
      <c r="K35" s="65"/>
      <c r="L35" s="208">
        <v>-536464</v>
      </c>
      <c r="M35" s="65"/>
      <c r="N35" s="208">
        <v>0</v>
      </c>
    </row>
    <row r="36" spans="1:14" ht="21" customHeight="1" x14ac:dyDescent="0.45">
      <c r="A36" s="180" t="s">
        <v>127</v>
      </c>
      <c r="B36" s="39"/>
      <c r="C36" s="127"/>
      <c r="D36" s="174">
        <f>SUM(D30:D32)</f>
        <v>0</v>
      </c>
      <c r="E36" s="44"/>
      <c r="F36" s="174">
        <f>SUM(F30:F32)</f>
        <v>0</v>
      </c>
      <c r="G36" s="44"/>
      <c r="H36" s="174">
        <f>SUM(H30:H32)</f>
        <v>0</v>
      </c>
      <c r="I36" s="44"/>
      <c r="J36" s="174">
        <f>SUM(J30:J35)</f>
        <v>538340</v>
      </c>
      <c r="K36" s="44"/>
      <c r="L36" s="174">
        <f>SUM(L30:L35)</f>
        <v>-186826</v>
      </c>
      <c r="M36" s="44"/>
      <c r="N36" s="174">
        <f>SUM(N30:N35)</f>
        <v>351514</v>
      </c>
    </row>
    <row r="37" spans="1:14" ht="21.95" customHeight="1" thickBot="1" x14ac:dyDescent="0.5">
      <c r="A37" s="30" t="s">
        <v>115</v>
      </c>
      <c r="C37" s="127"/>
      <c r="D37" s="115">
        <f>D36+D27</f>
        <v>201600</v>
      </c>
      <c r="E37" s="26"/>
      <c r="F37" s="115">
        <f>F36+F27</f>
        <v>20160</v>
      </c>
      <c r="G37" s="26"/>
      <c r="H37" s="115">
        <f>H36+H27</f>
        <v>2500000</v>
      </c>
      <c r="I37" s="26"/>
      <c r="J37" s="115">
        <f>J36+J27</f>
        <v>12326022</v>
      </c>
      <c r="K37" s="26"/>
      <c r="L37" s="115">
        <f>L36+L27</f>
        <v>749352</v>
      </c>
      <c r="M37" s="26"/>
      <c r="N37" s="115">
        <f>N36+N27</f>
        <v>15797134</v>
      </c>
    </row>
    <row r="38" spans="1:14" ht="21" customHeight="1" thickTop="1" x14ac:dyDescent="0.45"/>
    <row r="40" spans="1:14" ht="21" customHeight="1" x14ac:dyDescent="0.45">
      <c r="D40" s="4" t="s">
        <v>13</v>
      </c>
    </row>
  </sheetData>
  <mergeCells count="5">
    <mergeCell ref="A2:D2"/>
    <mergeCell ref="D14:N14"/>
    <mergeCell ref="D4:N4"/>
    <mergeCell ref="F6:J6"/>
    <mergeCell ref="F11:H11"/>
  </mergeCells>
  <pageMargins left="0.8" right="0.66" top="0.48" bottom="0.75" header="0.5" footer="0.5"/>
  <pageSetup paperSize="9" scale="69" firstPageNumber="12" fitToWidth="0" fitToHeight="0" orientation="landscape" useFirstPageNumber="1" r:id="rId1"/>
  <headerFooter>
    <oddFooter>&amp;L  
หมายเหตุประกอบงบการเงินเป็นส่วนหนึ่งของงบการเงินระหว่างกาลนี้
&amp;C
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topLeftCell="A2" zoomScaleNormal="100" zoomScaleSheetLayoutView="90" workbookViewId="0">
      <selection activeCell="A25" sqref="A24:A25"/>
    </sheetView>
  </sheetViews>
  <sheetFormatPr defaultColWidth="9.140625" defaultRowHeight="21" customHeight="1" x14ac:dyDescent="0.45"/>
  <cols>
    <col min="1" max="1" width="56.5703125" style="204" bestFit="1" customWidth="1"/>
    <col min="2" max="2" width="13.42578125" style="111" customWidth="1"/>
    <col min="3" max="3" width="0.85546875" style="111" customWidth="1"/>
    <col min="4" max="4" width="13.5703125" style="111" customWidth="1"/>
    <col min="5" max="5" width="0.85546875" style="111" customWidth="1"/>
    <col min="6" max="6" width="13.42578125" style="111" customWidth="1"/>
    <col min="7" max="7" width="0.85546875" style="111" customWidth="1"/>
    <col min="8" max="8" width="13.42578125" style="111" customWidth="1"/>
    <col min="9" max="11" width="12.5703125" style="111" bestFit="1" customWidth="1"/>
    <col min="12" max="256" width="9.140625" style="111"/>
    <col min="257" max="257" width="56.5703125" style="111" bestFit="1" customWidth="1"/>
    <col min="258" max="258" width="13.42578125" style="111" customWidth="1"/>
    <col min="259" max="259" width="0.85546875" style="111" customWidth="1"/>
    <col min="260" max="260" width="13.5703125" style="111" customWidth="1"/>
    <col min="261" max="261" width="0.85546875" style="111" customWidth="1"/>
    <col min="262" max="262" width="13.42578125" style="111" customWidth="1"/>
    <col min="263" max="263" width="0.85546875" style="111" customWidth="1"/>
    <col min="264" max="264" width="13.42578125" style="111" customWidth="1"/>
    <col min="265" max="267" width="12.5703125" style="111" bestFit="1" customWidth="1"/>
    <col min="268" max="512" width="9.140625" style="111"/>
    <col min="513" max="513" width="56.5703125" style="111" bestFit="1" customWidth="1"/>
    <col min="514" max="514" width="13.42578125" style="111" customWidth="1"/>
    <col min="515" max="515" width="0.85546875" style="111" customWidth="1"/>
    <col min="516" max="516" width="13.5703125" style="111" customWidth="1"/>
    <col min="517" max="517" width="0.85546875" style="111" customWidth="1"/>
    <col min="518" max="518" width="13.42578125" style="111" customWidth="1"/>
    <col min="519" max="519" width="0.85546875" style="111" customWidth="1"/>
    <col min="520" max="520" width="13.42578125" style="111" customWidth="1"/>
    <col min="521" max="523" width="12.5703125" style="111" bestFit="1" customWidth="1"/>
    <col min="524" max="768" width="9.140625" style="111"/>
    <col min="769" max="769" width="56.5703125" style="111" bestFit="1" customWidth="1"/>
    <col min="770" max="770" width="13.42578125" style="111" customWidth="1"/>
    <col min="771" max="771" width="0.85546875" style="111" customWidth="1"/>
    <col min="772" max="772" width="13.5703125" style="111" customWidth="1"/>
    <col min="773" max="773" width="0.85546875" style="111" customWidth="1"/>
    <col min="774" max="774" width="13.42578125" style="111" customWidth="1"/>
    <col min="775" max="775" width="0.85546875" style="111" customWidth="1"/>
    <col min="776" max="776" width="13.42578125" style="111" customWidth="1"/>
    <col min="777" max="779" width="12.5703125" style="111" bestFit="1" customWidth="1"/>
    <col min="780" max="1024" width="9.140625" style="111"/>
    <col min="1025" max="1025" width="56.5703125" style="111" bestFit="1" customWidth="1"/>
    <col min="1026" max="1026" width="13.42578125" style="111" customWidth="1"/>
    <col min="1027" max="1027" width="0.85546875" style="111" customWidth="1"/>
    <col min="1028" max="1028" width="13.5703125" style="111" customWidth="1"/>
    <col min="1029" max="1029" width="0.85546875" style="111" customWidth="1"/>
    <col min="1030" max="1030" width="13.42578125" style="111" customWidth="1"/>
    <col min="1031" max="1031" width="0.85546875" style="111" customWidth="1"/>
    <col min="1032" max="1032" width="13.42578125" style="111" customWidth="1"/>
    <col min="1033" max="1035" width="12.5703125" style="111" bestFit="1" customWidth="1"/>
    <col min="1036" max="1280" width="9.140625" style="111"/>
    <col min="1281" max="1281" width="56.5703125" style="111" bestFit="1" customWidth="1"/>
    <col min="1282" max="1282" width="13.42578125" style="111" customWidth="1"/>
    <col min="1283" max="1283" width="0.85546875" style="111" customWidth="1"/>
    <col min="1284" max="1284" width="13.5703125" style="111" customWidth="1"/>
    <col min="1285" max="1285" width="0.85546875" style="111" customWidth="1"/>
    <col min="1286" max="1286" width="13.42578125" style="111" customWidth="1"/>
    <col min="1287" max="1287" width="0.85546875" style="111" customWidth="1"/>
    <col min="1288" max="1288" width="13.42578125" style="111" customWidth="1"/>
    <col min="1289" max="1291" width="12.5703125" style="111" bestFit="1" customWidth="1"/>
    <col min="1292" max="1536" width="9.140625" style="111"/>
    <col min="1537" max="1537" width="56.5703125" style="111" bestFit="1" customWidth="1"/>
    <col min="1538" max="1538" width="13.42578125" style="111" customWidth="1"/>
    <col min="1539" max="1539" width="0.85546875" style="111" customWidth="1"/>
    <col min="1540" max="1540" width="13.5703125" style="111" customWidth="1"/>
    <col min="1541" max="1541" width="0.85546875" style="111" customWidth="1"/>
    <col min="1542" max="1542" width="13.42578125" style="111" customWidth="1"/>
    <col min="1543" max="1543" width="0.85546875" style="111" customWidth="1"/>
    <col min="1544" max="1544" width="13.42578125" style="111" customWidth="1"/>
    <col min="1545" max="1547" width="12.5703125" style="111" bestFit="1" customWidth="1"/>
    <col min="1548" max="1792" width="9.140625" style="111"/>
    <col min="1793" max="1793" width="56.5703125" style="111" bestFit="1" customWidth="1"/>
    <col min="1794" max="1794" width="13.42578125" style="111" customWidth="1"/>
    <col min="1795" max="1795" width="0.85546875" style="111" customWidth="1"/>
    <col min="1796" max="1796" width="13.5703125" style="111" customWidth="1"/>
    <col min="1797" max="1797" width="0.85546875" style="111" customWidth="1"/>
    <col min="1798" max="1798" width="13.42578125" style="111" customWidth="1"/>
    <col min="1799" max="1799" width="0.85546875" style="111" customWidth="1"/>
    <col min="1800" max="1800" width="13.42578125" style="111" customWidth="1"/>
    <col min="1801" max="1803" width="12.5703125" style="111" bestFit="1" customWidth="1"/>
    <col min="1804" max="2048" width="9.140625" style="111"/>
    <col min="2049" max="2049" width="56.5703125" style="111" bestFit="1" customWidth="1"/>
    <col min="2050" max="2050" width="13.42578125" style="111" customWidth="1"/>
    <col min="2051" max="2051" width="0.85546875" style="111" customWidth="1"/>
    <col min="2052" max="2052" width="13.5703125" style="111" customWidth="1"/>
    <col min="2053" max="2053" width="0.85546875" style="111" customWidth="1"/>
    <col min="2054" max="2054" width="13.42578125" style="111" customWidth="1"/>
    <col min="2055" max="2055" width="0.85546875" style="111" customWidth="1"/>
    <col min="2056" max="2056" width="13.42578125" style="111" customWidth="1"/>
    <col min="2057" max="2059" width="12.5703125" style="111" bestFit="1" customWidth="1"/>
    <col min="2060" max="2304" width="9.140625" style="111"/>
    <col min="2305" max="2305" width="56.5703125" style="111" bestFit="1" customWidth="1"/>
    <col min="2306" max="2306" width="13.42578125" style="111" customWidth="1"/>
    <col min="2307" max="2307" width="0.85546875" style="111" customWidth="1"/>
    <col min="2308" max="2308" width="13.5703125" style="111" customWidth="1"/>
    <col min="2309" max="2309" width="0.85546875" style="111" customWidth="1"/>
    <col min="2310" max="2310" width="13.42578125" style="111" customWidth="1"/>
    <col min="2311" max="2311" width="0.85546875" style="111" customWidth="1"/>
    <col min="2312" max="2312" width="13.42578125" style="111" customWidth="1"/>
    <col min="2313" max="2315" width="12.5703125" style="111" bestFit="1" customWidth="1"/>
    <col min="2316" max="2560" width="9.140625" style="111"/>
    <col min="2561" max="2561" width="56.5703125" style="111" bestFit="1" customWidth="1"/>
    <col min="2562" max="2562" width="13.42578125" style="111" customWidth="1"/>
    <col min="2563" max="2563" width="0.85546875" style="111" customWidth="1"/>
    <col min="2564" max="2564" width="13.5703125" style="111" customWidth="1"/>
    <col min="2565" max="2565" width="0.85546875" style="111" customWidth="1"/>
    <col min="2566" max="2566" width="13.42578125" style="111" customWidth="1"/>
    <col min="2567" max="2567" width="0.85546875" style="111" customWidth="1"/>
    <col min="2568" max="2568" width="13.42578125" style="111" customWidth="1"/>
    <col min="2569" max="2571" width="12.5703125" style="111" bestFit="1" customWidth="1"/>
    <col min="2572" max="2816" width="9.140625" style="111"/>
    <col min="2817" max="2817" width="56.5703125" style="111" bestFit="1" customWidth="1"/>
    <col min="2818" max="2818" width="13.42578125" style="111" customWidth="1"/>
    <col min="2819" max="2819" width="0.85546875" style="111" customWidth="1"/>
    <col min="2820" max="2820" width="13.5703125" style="111" customWidth="1"/>
    <col min="2821" max="2821" width="0.85546875" style="111" customWidth="1"/>
    <col min="2822" max="2822" width="13.42578125" style="111" customWidth="1"/>
    <col min="2823" max="2823" width="0.85546875" style="111" customWidth="1"/>
    <col min="2824" max="2824" width="13.42578125" style="111" customWidth="1"/>
    <col min="2825" max="2827" width="12.5703125" style="111" bestFit="1" customWidth="1"/>
    <col min="2828" max="3072" width="9.140625" style="111"/>
    <col min="3073" max="3073" width="56.5703125" style="111" bestFit="1" customWidth="1"/>
    <col min="3074" max="3074" width="13.42578125" style="111" customWidth="1"/>
    <col min="3075" max="3075" width="0.85546875" style="111" customWidth="1"/>
    <col min="3076" max="3076" width="13.5703125" style="111" customWidth="1"/>
    <col min="3077" max="3077" width="0.85546875" style="111" customWidth="1"/>
    <col min="3078" max="3078" width="13.42578125" style="111" customWidth="1"/>
    <col min="3079" max="3079" width="0.85546875" style="111" customWidth="1"/>
    <col min="3080" max="3080" width="13.42578125" style="111" customWidth="1"/>
    <col min="3081" max="3083" width="12.5703125" style="111" bestFit="1" customWidth="1"/>
    <col min="3084" max="3328" width="9.140625" style="111"/>
    <col min="3329" max="3329" width="56.5703125" style="111" bestFit="1" customWidth="1"/>
    <col min="3330" max="3330" width="13.42578125" style="111" customWidth="1"/>
    <col min="3331" max="3331" width="0.85546875" style="111" customWidth="1"/>
    <col min="3332" max="3332" width="13.5703125" style="111" customWidth="1"/>
    <col min="3333" max="3333" width="0.85546875" style="111" customWidth="1"/>
    <col min="3334" max="3334" width="13.42578125" style="111" customWidth="1"/>
    <col min="3335" max="3335" width="0.85546875" style="111" customWidth="1"/>
    <col min="3336" max="3336" width="13.42578125" style="111" customWidth="1"/>
    <col min="3337" max="3339" width="12.5703125" style="111" bestFit="1" customWidth="1"/>
    <col min="3340" max="3584" width="9.140625" style="111"/>
    <col min="3585" max="3585" width="56.5703125" style="111" bestFit="1" customWidth="1"/>
    <col min="3586" max="3586" width="13.42578125" style="111" customWidth="1"/>
    <col min="3587" max="3587" width="0.85546875" style="111" customWidth="1"/>
    <col min="3588" max="3588" width="13.5703125" style="111" customWidth="1"/>
    <col min="3589" max="3589" width="0.85546875" style="111" customWidth="1"/>
    <col min="3590" max="3590" width="13.42578125" style="111" customWidth="1"/>
    <col min="3591" max="3591" width="0.85546875" style="111" customWidth="1"/>
    <col min="3592" max="3592" width="13.42578125" style="111" customWidth="1"/>
    <col min="3593" max="3595" width="12.5703125" style="111" bestFit="1" customWidth="1"/>
    <col min="3596" max="3840" width="9.140625" style="111"/>
    <col min="3841" max="3841" width="56.5703125" style="111" bestFit="1" customWidth="1"/>
    <col min="3842" max="3842" width="13.42578125" style="111" customWidth="1"/>
    <col min="3843" max="3843" width="0.85546875" style="111" customWidth="1"/>
    <col min="3844" max="3844" width="13.5703125" style="111" customWidth="1"/>
    <col min="3845" max="3845" width="0.85546875" style="111" customWidth="1"/>
    <col min="3846" max="3846" width="13.42578125" style="111" customWidth="1"/>
    <col min="3847" max="3847" width="0.85546875" style="111" customWidth="1"/>
    <col min="3848" max="3848" width="13.42578125" style="111" customWidth="1"/>
    <col min="3849" max="3851" width="12.5703125" style="111" bestFit="1" customWidth="1"/>
    <col min="3852" max="4096" width="9.140625" style="111"/>
    <col min="4097" max="4097" width="56.5703125" style="111" bestFit="1" customWidth="1"/>
    <col min="4098" max="4098" width="13.42578125" style="111" customWidth="1"/>
    <col min="4099" max="4099" width="0.85546875" style="111" customWidth="1"/>
    <col min="4100" max="4100" width="13.5703125" style="111" customWidth="1"/>
    <col min="4101" max="4101" width="0.85546875" style="111" customWidth="1"/>
    <col min="4102" max="4102" width="13.42578125" style="111" customWidth="1"/>
    <col min="4103" max="4103" width="0.85546875" style="111" customWidth="1"/>
    <col min="4104" max="4104" width="13.42578125" style="111" customWidth="1"/>
    <col min="4105" max="4107" width="12.5703125" style="111" bestFit="1" customWidth="1"/>
    <col min="4108" max="4352" width="9.140625" style="111"/>
    <col min="4353" max="4353" width="56.5703125" style="111" bestFit="1" customWidth="1"/>
    <col min="4354" max="4354" width="13.42578125" style="111" customWidth="1"/>
    <col min="4355" max="4355" width="0.85546875" style="111" customWidth="1"/>
    <col min="4356" max="4356" width="13.5703125" style="111" customWidth="1"/>
    <col min="4357" max="4357" width="0.85546875" style="111" customWidth="1"/>
    <col min="4358" max="4358" width="13.42578125" style="111" customWidth="1"/>
    <col min="4359" max="4359" width="0.85546875" style="111" customWidth="1"/>
    <col min="4360" max="4360" width="13.42578125" style="111" customWidth="1"/>
    <col min="4361" max="4363" width="12.5703125" style="111" bestFit="1" customWidth="1"/>
    <col min="4364" max="4608" width="9.140625" style="111"/>
    <col min="4609" max="4609" width="56.5703125" style="111" bestFit="1" customWidth="1"/>
    <col min="4610" max="4610" width="13.42578125" style="111" customWidth="1"/>
    <col min="4611" max="4611" width="0.85546875" style="111" customWidth="1"/>
    <col min="4612" max="4612" width="13.5703125" style="111" customWidth="1"/>
    <col min="4613" max="4613" width="0.85546875" style="111" customWidth="1"/>
    <col min="4614" max="4614" width="13.42578125" style="111" customWidth="1"/>
    <col min="4615" max="4615" width="0.85546875" style="111" customWidth="1"/>
    <col min="4616" max="4616" width="13.42578125" style="111" customWidth="1"/>
    <col min="4617" max="4619" width="12.5703125" style="111" bestFit="1" customWidth="1"/>
    <col min="4620" max="4864" width="9.140625" style="111"/>
    <col min="4865" max="4865" width="56.5703125" style="111" bestFit="1" customWidth="1"/>
    <col min="4866" max="4866" width="13.42578125" style="111" customWidth="1"/>
    <col min="4867" max="4867" width="0.85546875" style="111" customWidth="1"/>
    <col min="4868" max="4868" width="13.5703125" style="111" customWidth="1"/>
    <col min="4869" max="4869" width="0.85546875" style="111" customWidth="1"/>
    <col min="4870" max="4870" width="13.42578125" style="111" customWidth="1"/>
    <col min="4871" max="4871" width="0.85546875" style="111" customWidth="1"/>
    <col min="4872" max="4872" width="13.42578125" style="111" customWidth="1"/>
    <col min="4873" max="4875" width="12.5703125" style="111" bestFit="1" customWidth="1"/>
    <col min="4876" max="5120" width="9.140625" style="111"/>
    <col min="5121" max="5121" width="56.5703125" style="111" bestFit="1" customWidth="1"/>
    <col min="5122" max="5122" width="13.42578125" style="111" customWidth="1"/>
    <col min="5123" max="5123" width="0.85546875" style="111" customWidth="1"/>
    <col min="5124" max="5124" width="13.5703125" style="111" customWidth="1"/>
    <col min="5125" max="5125" width="0.85546875" style="111" customWidth="1"/>
    <col min="5126" max="5126" width="13.42578125" style="111" customWidth="1"/>
    <col min="5127" max="5127" width="0.85546875" style="111" customWidth="1"/>
    <col min="5128" max="5128" width="13.42578125" style="111" customWidth="1"/>
    <col min="5129" max="5131" width="12.5703125" style="111" bestFit="1" customWidth="1"/>
    <col min="5132" max="5376" width="9.140625" style="111"/>
    <col min="5377" max="5377" width="56.5703125" style="111" bestFit="1" customWidth="1"/>
    <col min="5378" max="5378" width="13.42578125" style="111" customWidth="1"/>
    <col min="5379" max="5379" width="0.85546875" style="111" customWidth="1"/>
    <col min="5380" max="5380" width="13.5703125" style="111" customWidth="1"/>
    <col min="5381" max="5381" width="0.85546875" style="111" customWidth="1"/>
    <col min="5382" max="5382" width="13.42578125" style="111" customWidth="1"/>
    <col min="5383" max="5383" width="0.85546875" style="111" customWidth="1"/>
    <col min="5384" max="5384" width="13.42578125" style="111" customWidth="1"/>
    <col min="5385" max="5387" width="12.5703125" style="111" bestFit="1" customWidth="1"/>
    <col min="5388" max="5632" width="9.140625" style="111"/>
    <col min="5633" max="5633" width="56.5703125" style="111" bestFit="1" customWidth="1"/>
    <col min="5634" max="5634" width="13.42578125" style="111" customWidth="1"/>
    <col min="5635" max="5635" width="0.85546875" style="111" customWidth="1"/>
    <col min="5636" max="5636" width="13.5703125" style="111" customWidth="1"/>
    <col min="5637" max="5637" width="0.85546875" style="111" customWidth="1"/>
    <col min="5638" max="5638" width="13.42578125" style="111" customWidth="1"/>
    <col min="5639" max="5639" width="0.85546875" style="111" customWidth="1"/>
    <col min="5640" max="5640" width="13.42578125" style="111" customWidth="1"/>
    <col min="5641" max="5643" width="12.5703125" style="111" bestFit="1" customWidth="1"/>
    <col min="5644" max="5888" width="9.140625" style="111"/>
    <col min="5889" max="5889" width="56.5703125" style="111" bestFit="1" customWidth="1"/>
    <col min="5890" max="5890" width="13.42578125" style="111" customWidth="1"/>
    <col min="5891" max="5891" width="0.85546875" style="111" customWidth="1"/>
    <col min="5892" max="5892" width="13.5703125" style="111" customWidth="1"/>
    <col min="5893" max="5893" width="0.85546875" style="111" customWidth="1"/>
    <col min="5894" max="5894" width="13.42578125" style="111" customWidth="1"/>
    <col min="5895" max="5895" width="0.85546875" style="111" customWidth="1"/>
    <col min="5896" max="5896" width="13.42578125" style="111" customWidth="1"/>
    <col min="5897" max="5899" width="12.5703125" style="111" bestFit="1" customWidth="1"/>
    <col min="5900" max="6144" width="9.140625" style="111"/>
    <col min="6145" max="6145" width="56.5703125" style="111" bestFit="1" customWidth="1"/>
    <col min="6146" max="6146" width="13.42578125" style="111" customWidth="1"/>
    <col min="6147" max="6147" width="0.85546875" style="111" customWidth="1"/>
    <col min="6148" max="6148" width="13.5703125" style="111" customWidth="1"/>
    <col min="6149" max="6149" width="0.85546875" style="111" customWidth="1"/>
    <col min="6150" max="6150" width="13.42578125" style="111" customWidth="1"/>
    <col min="6151" max="6151" width="0.85546875" style="111" customWidth="1"/>
    <col min="6152" max="6152" width="13.42578125" style="111" customWidth="1"/>
    <col min="6153" max="6155" width="12.5703125" style="111" bestFit="1" customWidth="1"/>
    <col min="6156" max="6400" width="9.140625" style="111"/>
    <col min="6401" max="6401" width="56.5703125" style="111" bestFit="1" customWidth="1"/>
    <col min="6402" max="6402" width="13.42578125" style="111" customWidth="1"/>
    <col min="6403" max="6403" width="0.85546875" style="111" customWidth="1"/>
    <col min="6404" max="6404" width="13.5703125" style="111" customWidth="1"/>
    <col min="6405" max="6405" width="0.85546875" style="111" customWidth="1"/>
    <col min="6406" max="6406" width="13.42578125" style="111" customWidth="1"/>
    <col min="6407" max="6407" width="0.85546875" style="111" customWidth="1"/>
    <col min="6408" max="6408" width="13.42578125" style="111" customWidth="1"/>
    <col min="6409" max="6411" width="12.5703125" style="111" bestFit="1" customWidth="1"/>
    <col min="6412" max="6656" width="9.140625" style="111"/>
    <col min="6657" max="6657" width="56.5703125" style="111" bestFit="1" customWidth="1"/>
    <col min="6658" max="6658" width="13.42578125" style="111" customWidth="1"/>
    <col min="6659" max="6659" width="0.85546875" style="111" customWidth="1"/>
    <col min="6660" max="6660" width="13.5703125" style="111" customWidth="1"/>
    <col min="6661" max="6661" width="0.85546875" style="111" customWidth="1"/>
    <col min="6662" max="6662" width="13.42578125" style="111" customWidth="1"/>
    <col min="6663" max="6663" width="0.85546875" style="111" customWidth="1"/>
    <col min="6664" max="6664" width="13.42578125" style="111" customWidth="1"/>
    <col min="6665" max="6667" width="12.5703125" style="111" bestFit="1" customWidth="1"/>
    <col min="6668" max="6912" width="9.140625" style="111"/>
    <col min="6913" max="6913" width="56.5703125" style="111" bestFit="1" customWidth="1"/>
    <col min="6914" max="6914" width="13.42578125" style="111" customWidth="1"/>
    <col min="6915" max="6915" width="0.85546875" style="111" customWidth="1"/>
    <col min="6916" max="6916" width="13.5703125" style="111" customWidth="1"/>
    <col min="6917" max="6917" width="0.85546875" style="111" customWidth="1"/>
    <col min="6918" max="6918" width="13.42578125" style="111" customWidth="1"/>
    <col min="6919" max="6919" width="0.85546875" style="111" customWidth="1"/>
    <col min="6920" max="6920" width="13.42578125" style="111" customWidth="1"/>
    <col min="6921" max="6923" width="12.5703125" style="111" bestFit="1" customWidth="1"/>
    <col min="6924" max="7168" width="9.140625" style="111"/>
    <col min="7169" max="7169" width="56.5703125" style="111" bestFit="1" customWidth="1"/>
    <col min="7170" max="7170" width="13.42578125" style="111" customWidth="1"/>
    <col min="7171" max="7171" width="0.85546875" style="111" customWidth="1"/>
    <col min="7172" max="7172" width="13.5703125" style="111" customWidth="1"/>
    <col min="7173" max="7173" width="0.85546875" style="111" customWidth="1"/>
    <col min="7174" max="7174" width="13.42578125" style="111" customWidth="1"/>
    <col min="7175" max="7175" width="0.85546875" style="111" customWidth="1"/>
    <col min="7176" max="7176" width="13.42578125" style="111" customWidth="1"/>
    <col min="7177" max="7179" width="12.5703125" style="111" bestFit="1" customWidth="1"/>
    <col min="7180" max="7424" width="9.140625" style="111"/>
    <col min="7425" max="7425" width="56.5703125" style="111" bestFit="1" customWidth="1"/>
    <col min="7426" max="7426" width="13.42578125" style="111" customWidth="1"/>
    <col min="7427" max="7427" width="0.85546875" style="111" customWidth="1"/>
    <col min="7428" max="7428" width="13.5703125" style="111" customWidth="1"/>
    <col min="7429" max="7429" width="0.85546875" style="111" customWidth="1"/>
    <col min="7430" max="7430" width="13.42578125" style="111" customWidth="1"/>
    <col min="7431" max="7431" width="0.85546875" style="111" customWidth="1"/>
    <col min="7432" max="7432" width="13.42578125" style="111" customWidth="1"/>
    <col min="7433" max="7435" width="12.5703125" style="111" bestFit="1" customWidth="1"/>
    <col min="7436" max="7680" width="9.140625" style="111"/>
    <col min="7681" max="7681" width="56.5703125" style="111" bestFit="1" customWidth="1"/>
    <col min="7682" max="7682" width="13.42578125" style="111" customWidth="1"/>
    <col min="7683" max="7683" width="0.85546875" style="111" customWidth="1"/>
    <col min="7684" max="7684" width="13.5703125" style="111" customWidth="1"/>
    <col min="7685" max="7685" width="0.85546875" style="111" customWidth="1"/>
    <col min="7686" max="7686" width="13.42578125" style="111" customWidth="1"/>
    <col min="7687" max="7687" width="0.85546875" style="111" customWidth="1"/>
    <col min="7688" max="7688" width="13.42578125" style="111" customWidth="1"/>
    <col min="7689" max="7691" width="12.5703125" style="111" bestFit="1" customWidth="1"/>
    <col min="7692" max="7936" width="9.140625" style="111"/>
    <col min="7937" max="7937" width="56.5703125" style="111" bestFit="1" customWidth="1"/>
    <col min="7938" max="7938" width="13.42578125" style="111" customWidth="1"/>
    <col min="7939" max="7939" width="0.85546875" style="111" customWidth="1"/>
    <col min="7940" max="7940" width="13.5703125" style="111" customWidth="1"/>
    <col min="7941" max="7941" width="0.85546875" style="111" customWidth="1"/>
    <col min="7942" max="7942" width="13.42578125" style="111" customWidth="1"/>
    <col min="7943" max="7943" width="0.85546875" style="111" customWidth="1"/>
    <col min="7944" max="7944" width="13.42578125" style="111" customWidth="1"/>
    <col min="7945" max="7947" width="12.5703125" style="111" bestFit="1" customWidth="1"/>
    <col min="7948" max="8192" width="9.140625" style="111"/>
    <col min="8193" max="8193" width="56.5703125" style="111" bestFit="1" customWidth="1"/>
    <col min="8194" max="8194" width="13.42578125" style="111" customWidth="1"/>
    <col min="8195" max="8195" width="0.85546875" style="111" customWidth="1"/>
    <col min="8196" max="8196" width="13.5703125" style="111" customWidth="1"/>
    <col min="8197" max="8197" width="0.85546875" style="111" customWidth="1"/>
    <col min="8198" max="8198" width="13.42578125" style="111" customWidth="1"/>
    <col min="8199" max="8199" width="0.85546875" style="111" customWidth="1"/>
    <col min="8200" max="8200" width="13.42578125" style="111" customWidth="1"/>
    <col min="8201" max="8203" width="12.5703125" style="111" bestFit="1" customWidth="1"/>
    <col min="8204" max="8448" width="9.140625" style="111"/>
    <col min="8449" max="8449" width="56.5703125" style="111" bestFit="1" customWidth="1"/>
    <col min="8450" max="8450" width="13.42578125" style="111" customWidth="1"/>
    <col min="8451" max="8451" width="0.85546875" style="111" customWidth="1"/>
    <col min="8452" max="8452" width="13.5703125" style="111" customWidth="1"/>
    <col min="8453" max="8453" width="0.85546875" style="111" customWidth="1"/>
    <col min="8454" max="8454" width="13.42578125" style="111" customWidth="1"/>
    <col min="8455" max="8455" width="0.85546875" style="111" customWidth="1"/>
    <col min="8456" max="8456" width="13.42578125" style="111" customWidth="1"/>
    <col min="8457" max="8459" width="12.5703125" style="111" bestFit="1" customWidth="1"/>
    <col min="8460" max="8704" width="9.140625" style="111"/>
    <col min="8705" max="8705" width="56.5703125" style="111" bestFit="1" customWidth="1"/>
    <col min="8706" max="8706" width="13.42578125" style="111" customWidth="1"/>
    <col min="8707" max="8707" width="0.85546875" style="111" customWidth="1"/>
    <col min="8708" max="8708" width="13.5703125" style="111" customWidth="1"/>
    <col min="8709" max="8709" width="0.85546875" style="111" customWidth="1"/>
    <col min="8710" max="8710" width="13.42578125" style="111" customWidth="1"/>
    <col min="8711" max="8711" width="0.85546875" style="111" customWidth="1"/>
    <col min="8712" max="8712" width="13.42578125" style="111" customWidth="1"/>
    <col min="8713" max="8715" width="12.5703125" style="111" bestFit="1" customWidth="1"/>
    <col min="8716" max="8960" width="9.140625" style="111"/>
    <col min="8961" max="8961" width="56.5703125" style="111" bestFit="1" customWidth="1"/>
    <col min="8962" max="8962" width="13.42578125" style="111" customWidth="1"/>
    <col min="8963" max="8963" width="0.85546875" style="111" customWidth="1"/>
    <col min="8964" max="8964" width="13.5703125" style="111" customWidth="1"/>
    <col min="8965" max="8965" width="0.85546875" style="111" customWidth="1"/>
    <col min="8966" max="8966" width="13.42578125" style="111" customWidth="1"/>
    <col min="8967" max="8967" width="0.85546875" style="111" customWidth="1"/>
    <col min="8968" max="8968" width="13.42578125" style="111" customWidth="1"/>
    <col min="8969" max="8971" width="12.5703125" style="111" bestFit="1" customWidth="1"/>
    <col min="8972" max="9216" width="9.140625" style="111"/>
    <col min="9217" max="9217" width="56.5703125" style="111" bestFit="1" customWidth="1"/>
    <col min="9218" max="9218" width="13.42578125" style="111" customWidth="1"/>
    <col min="9219" max="9219" width="0.85546875" style="111" customWidth="1"/>
    <col min="9220" max="9220" width="13.5703125" style="111" customWidth="1"/>
    <col min="9221" max="9221" width="0.85546875" style="111" customWidth="1"/>
    <col min="9222" max="9222" width="13.42578125" style="111" customWidth="1"/>
    <col min="9223" max="9223" width="0.85546875" style="111" customWidth="1"/>
    <col min="9224" max="9224" width="13.42578125" style="111" customWidth="1"/>
    <col min="9225" max="9227" width="12.5703125" style="111" bestFit="1" customWidth="1"/>
    <col min="9228" max="9472" width="9.140625" style="111"/>
    <col min="9473" max="9473" width="56.5703125" style="111" bestFit="1" customWidth="1"/>
    <col min="9474" max="9474" width="13.42578125" style="111" customWidth="1"/>
    <col min="9475" max="9475" width="0.85546875" style="111" customWidth="1"/>
    <col min="9476" max="9476" width="13.5703125" style="111" customWidth="1"/>
    <col min="9477" max="9477" width="0.85546875" style="111" customWidth="1"/>
    <col min="9478" max="9478" width="13.42578125" style="111" customWidth="1"/>
    <col min="9479" max="9479" width="0.85546875" style="111" customWidth="1"/>
    <col min="9480" max="9480" width="13.42578125" style="111" customWidth="1"/>
    <col min="9481" max="9483" width="12.5703125" style="111" bestFit="1" customWidth="1"/>
    <col min="9484" max="9728" width="9.140625" style="111"/>
    <col min="9729" max="9729" width="56.5703125" style="111" bestFit="1" customWidth="1"/>
    <col min="9730" max="9730" width="13.42578125" style="111" customWidth="1"/>
    <col min="9731" max="9731" width="0.85546875" style="111" customWidth="1"/>
    <col min="9732" max="9732" width="13.5703125" style="111" customWidth="1"/>
    <col min="9733" max="9733" width="0.85546875" style="111" customWidth="1"/>
    <col min="9734" max="9734" width="13.42578125" style="111" customWidth="1"/>
    <col min="9735" max="9735" width="0.85546875" style="111" customWidth="1"/>
    <col min="9736" max="9736" width="13.42578125" style="111" customWidth="1"/>
    <col min="9737" max="9739" width="12.5703125" style="111" bestFit="1" customWidth="1"/>
    <col min="9740" max="9984" width="9.140625" style="111"/>
    <col min="9985" max="9985" width="56.5703125" style="111" bestFit="1" customWidth="1"/>
    <col min="9986" max="9986" width="13.42578125" style="111" customWidth="1"/>
    <col min="9987" max="9987" width="0.85546875" style="111" customWidth="1"/>
    <col min="9988" max="9988" width="13.5703125" style="111" customWidth="1"/>
    <col min="9989" max="9989" width="0.85546875" style="111" customWidth="1"/>
    <col min="9990" max="9990" width="13.42578125" style="111" customWidth="1"/>
    <col min="9991" max="9991" width="0.85546875" style="111" customWidth="1"/>
    <col min="9992" max="9992" width="13.42578125" style="111" customWidth="1"/>
    <col min="9993" max="9995" width="12.5703125" style="111" bestFit="1" customWidth="1"/>
    <col min="9996" max="10240" width="9.140625" style="111"/>
    <col min="10241" max="10241" width="56.5703125" style="111" bestFit="1" customWidth="1"/>
    <col min="10242" max="10242" width="13.42578125" style="111" customWidth="1"/>
    <col min="10243" max="10243" width="0.85546875" style="111" customWidth="1"/>
    <col min="10244" max="10244" width="13.5703125" style="111" customWidth="1"/>
    <col min="10245" max="10245" width="0.85546875" style="111" customWidth="1"/>
    <col min="10246" max="10246" width="13.42578125" style="111" customWidth="1"/>
    <col min="10247" max="10247" width="0.85546875" style="111" customWidth="1"/>
    <col min="10248" max="10248" width="13.42578125" style="111" customWidth="1"/>
    <col min="10249" max="10251" width="12.5703125" style="111" bestFit="1" customWidth="1"/>
    <col min="10252" max="10496" width="9.140625" style="111"/>
    <col min="10497" max="10497" width="56.5703125" style="111" bestFit="1" customWidth="1"/>
    <col min="10498" max="10498" width="13.42578125" style="111" customWidth="1"/>
    <col min="10499" max="10499" width="0.85546875" style="111" customWidth="1"/>
    <col min="10500" max="10500" width="13.5703125" style="111" customWidth="1"/>
    <col min="10501" max="10501" width="0.85546875" style="111" customWidth="1"/>
    <col min="10502" max="10502" width="13.42578125" style="111" customWidth="1"/>
    <col min="10503" max="10503" width="0.85546875" style="111" customWidth="1"/>
    <col min="10504" max="10504" width="13.42578125" style="111" customWidth="1"/>
    <col min="10505" max="10507" width="12.5703125" style="111" bestFit="1" customWidth="1"/>
    <col min="10508" max="10752" width="9.140625" style="111"/>
    <col min="10753" max="10753" width="56.5703125" style="111" bestFit="1" customWidth="1"/>
    <col min="10754" max="10754" width="13.42578125" style="111" customWidth="1"/>
    <col min="10755" max="10755" width="0.85546875" style="111" customWidth="1"/>
    <col min="10756" max="10756" width="13.5703125" style="111" customWidth="1"/>
    <col min="10757" max="10757" width="0.85546875" style="111" customWidth="1"/>
    <col min="10758" max="10758" width="13.42578125" style="111" customWidth="1"/>
    <col min="10759" max="10759" width="0.85546875" style="111" customWidth="1"/>
    <col min="10760" max="10760" width="13.42578125" style="111" customWidth="1"/>
    <col min="10761" max="10763" width="12.5703125" style="111" bestFit="1" customWidth="1"/>
    <col min="10764" max="11008" width="9.140625" style="111"/>
    <col min="11009" max="11009" width="56.5703125" style="111" bestFit="1" customWidth="1"/>
    <col min="11010" max="11010" width="13.42578125" style="111" customWidth="1"/>
    <col min="11011" max="11011" width="0.85546875" style="111" customWidth="1"/>
    <col min="11012" max="11012" width="13.5703125" style="111" customWidth="1"/>
    <col min="11013" max="11013" width="0.85546875" style="111" customWidth="1"/>
    <col min="11014" max="11014" width="13.42578125" style="111" customWidth="1"/>
    <col min="11015" max="11015" width="0.85546875" style="111" customWidth="1"/>
    <col min="11016" max="11016" width="13.42578125" style="111" customWidth="1"/>
    <col min="11017" max="11019" width="12.5703125" style="111" bestFit="1" customWidth="1"/>
    <col min="11020" max="11264" width="9.140625" style="111"/>
    <col min="11265" max="11265" width="56.5703125" style="111" bestFit="1" customWidth="1"/>
    <col min="11266" max="11266" width="13.42578125" style="111" customWidth="1"/>
    <col min="11267" max="11267" width="0.85546875" style="111" customWidth="1"/>
    <col min="11268" max="11268" width="13.5703125" style="111" customWidth="1"/>
    <col min="11269" max="11269" width="0.85546875" style="111" customWidth="1"/>
    <col min="11270" max="11270" width="13.42578125" style="111" customWidth="1"/>
    <col min="11271" max="11271" width="0.85546875" style="111" customWidth="1"/>
    <col min="11272" max="11272" width="13.42578125" style="111" customWidth="1"/>
    <col min="11273" max="11275" width="12.5703125" style="111" bestFit="1" customWidth="1"/>
    <col min="11276" max="11520" width="9.140625" style="111"/>
    <col min="11521" max="11521" width="56.5703125" style="111" bestFit="1" customWidth="1"/>
    <col min="11522" max="11522" width="13.42578125" style="111" customWidth="1"/>
    <col min="11523" max="11523" width="0.85546875" style="111" customWidth="1"/>
    <col min="11524" max="11524" width="13.5703125" style="111" customWidth="1"/>
    <col min="11525" max="11525" width="0.85546875" style="111" customWidth="1"/>
    <col min="11526" max="11526" width="13.42578125" style="111" customWidth="1"/>
    <col min="11527" max="11527" width="0.85546875" style="111" customWidth="1"/>
    <col min="11528" max="11528" width="13.42578125" style="111" customWidth="1"/>
    <col min="11529" max="11531" width="12.5703125" style="111" bestFit="1" customWidth="1"/>
    <col min="11532" max="11776" width="9.140625" style="111"/>
    <col min="11777" max="11777" width="56.5703125" style="111" bestFit="1" customWidth="1"/>
    <col min="11778" max="11778" width="13.42578125" style="111" customWidth="1"/>
    <col min="11779" max="11779" width="0.85546875" style="111" customWidth="1"/>
    <col min="11780" max="11780" width="13.5703125" style="111" customWidth="1"/>
    <col min="11781" max="11781" width="0.85546875" style="111" customWidth="1"/>
    <col min="11782" max="11782" width="13.42578125" style="111" customWidth="1"/>
    <col min="11783" max="11783" width="0.85546875" style="111" customWidth="1"/>
    <col min="11784" max="11784" width="13.42578125" style="111" customWidth="1"/>
    <col min="11785" max="11787" width="12.5703125" style="111" bestFit="1" customWidth="1"/>
    <col min="11788" max="12032" width="9.140625" style="111"/>
    <col min="12033" max="12033" width="56.5703125" style="111" bestFit="1" customWidth="1"/>
    <col min="12034" max="12034" width="13.42578125" style="111" customWidth="1"/>
    <col min="12035" max="12035" width="0.85546875" style="111" customWidth="1"/>
    <col min="12036" max="12036" width="13.5703125" style="111" customWidth="1"/>
    <col min="12037" max="12037" width="0.85546875" style="111" customWidth="1"/>
    <col min="12038" max="12038" width="13.42578125" style="111" customWidth="1"/>
    <col min="12039" max="12039" width="0.85546875" style="111" customWidth="1"/>
    <col min="12040" max="12040" width="13.42578125" style="111" customWidth="1"/>
    <col min="12041" max="12043" width="12.5703125" style="111" bestFit="1" customWidth="1"/>
    <col min="12044" max="12288" width="9.140625" style="111"/>
    <col min="12289" max="12289" width="56.5703125" style="111" bestFit="1" customWidth="1"/>
    <col min="12290" max="12290" width="13.42578125" style="111" customWidth="1"/>
    <col min="12291" max="12291" width="0.85546875" style="111" customWidth="1"/>
    <col min="12292" max="12292" width="13.5703125" style="111" customWidth="1"/>
    <col min="12293" max="12293" width="0.85546875" style="111" customWidth="1"/>
    <col min="12294" max="12294" width="13.42578125" style="111" customWidth="1"/>
    <col min="12295" max="12295" width="0.85546875" style="111" customWidth="1"/>
    <col min="12296" max="12296" width="13.42578125" style="111" customWidth="1"/>
    <col min="12297" max="12299" width="12.5703125" style="111" bestFit="1" customWidth="1"/>
    <col min="12300" max="12544" width="9.140625" style="111"/>
    <col min="12545" max="12545" width="56.5703125" style="111" bestFit="1" customWidth="1"/>
    <col min="12546" max="12546" width="13.42578125" style="111" customWidth="1"/>
    <col min="12547" max="12547" width="0.85546875" style="111" customWidth="1"/>
    <col min="12548" max="12548" width="13.5703125" style="111" customWidth="1"/>
    <col min="12549" max="12549" width="0.85546875" style="111" customWidth="1"/>
    <col min="12550" max="12550" width="13.42578125" style="111" customWidth="1"/>
    <col min="12551" max="12551" width="0.85546875" style="111" customWidth="1"/>
    <col min="12552" max="12552" width="13.42578125" style="111" customWidth="1"/>
    <col min="12553" max="12555" width="12.5703125" style="111" bestFit="1" customWidth="1"/>
    <col min="12556" max="12800" width="9.140625" style="111"/>
    <col min="12801" max="12801" width="56.5703125" style="111" bestFit="1" customWidth="1"/>
    <col min="12802" max="12802" width="13.42578125" style="111" customWidth="1"/>
    <col min="12803" max="12803" width="0.85546875" style="111" customWidth="1"/>
    <col min="12804" max="12804" width="13.5703125" style="111" customWidth="1"/>
    <col min="12805" max="12805" width="0.85546875" style="111" customWidth="1"/>
    <col min="12806" max="12806" width="13.42578125" style="111" customWidth="1"/>
    <col min="12807" max="12807" width="0.85546875" style="111" customWidth="1"/>
    <col min="12808" max="12808" width="13.42578125" style="111" customWidth="1"/>
    <col min="12809" max="12811" width="12.5703125" style="111" bestFit="1" customWidth="1"/>
    <col min="12812" max="13056" width="9.140625" style="111"/>
    <col min="13057" max="13057" width="56.5703125" style="111" bestFit="1" customWidth="1"/>
    <col min="13058" max="13058" width="13.42578125" style="111" customWidth="1"/>
    <col min="13059" max="13059" width="0.85546875" style="111" customWidth="1"/>
    <col min="13060" max="13060" width="13.5703125" style="111" customWidth="1"/>
    <col min="13061" max="13061" width="0.85546875" style="111" customWidth="1"/>
    <col min="13062" max="13062" width="13.42578125" style="111" customWidth="1"/>
    <col min="13063" max="13063" width="0.85546875" style="111" customWidth="1"/>
    <col min="13064" max="13064" width="13.42578125" style="111" customWidth="1"/>
    <col min="13065" max="13067" width="12.5703125" style="111" bestFit="1" customWidth="1"/>
    <col min="13068" max="13312" width="9.140625" style="111"/>
    <col min="13313" max="13313" width="56.5703125" style="111" bestFit="1" customWidth="1"/>
    <col min="13314" max="13314" width="13.42578125" style="111" customWidth="1"/>
    <col min="13315" max="13315" width="0.85546875" style="111" customWidth="1"/>
    <col min="13316" max="13316" width="13.5703125" style="111" customWidth="1"/>
    <col min="13317" max="13317" width="0.85546875" style="111" customWidth="1"/>
    <col min="13318" max="13318" width="13.42578125" style="111" customWidth="1"/>
    <col min="13319" max="13319" width="0.85546875" style="111" customWidth="1"/>
    <col min="13320" max="13320" width="13.42578125" style="111" customWidth="1"/>
    <col min="13321" max="13323" width="12.5703125" style="111" bestFit="1" customWidth="1"/>
    <col min="13324" max="13568" width="9.140625" style="111"/>
    <col min="13569" max="13569" width="56.5703125" style="111" bestFit="1" customWidth="1"/>
    <col min="13570" max="13570" width="13.42578125" style="111" customWidth="1"/>
    <col min="13571" max="13571" width="0.85546875" style="111" customWidth="1"/>
    <col min="13572" max="13572" width="13.5703125" style="111" customWidth="1"/>
    <col min="13573" max="13573" width="0.85546875" style="111" customWidth="1"/>
    <col min="13574" max="13574" width="13.42578125" style="111" customWidth="1"/>
    <col min="13575" max="13575" width="0.85546875" style="111" customWidth="1"/>
    <col min="13576" max="13576" width="13.42578125" style="111" customWidth="1"/>
    <col min="13577" max="13579" width="12.5703125" style="111" bestFit="1" customWidth="1"/>
    <col min="13580" max="13824" width="9.140625" style="111"/>
    <col min="13825" max="13825" width="56.5703125" style="111" bestFit="1" customWidth="1"/>
    <col min="13826" max="13826" width="13.42578125" style="111" customWidth="1"/>
    <col min="13827" max="13827" width="0.85546875" style="111" customWidth="1"/>
    <col min="13828" max="13828" width="13.5703125" style="111" customWidth="1"/>
    <col min="13829" max="13829" width="0.85546875" style="111" customWidth="1"/>
    <col min="13830" max="13830" width="13.42578125" style="111" customWidth="1"/>
    <col min="13831" max="13831" width="0.85546875" style="111" customWidth="1"/>
    <col min="13832" max="13832" width="13.42578125" style="111" customWidth="1"/>
    <col min="13833" max="13835" width="12.5703125" style="111" bestFit="1" customWidth="1"/>
    <col min="13836" max="14080" width="9.140625" style="111"/>
    <col min="14081" max="14081" width="56.5703125" style="111" bestFit="1" customWidth="1"/>
    <col min="14082" max="14082" width="13.42578125" style="111" customWidth="1"/>
    <col min="14083" max="14083" width="0.85546875" style="111" customWidth="1"/>
    <col min="14084" max="14084" width="13.5703125" style="111" customWidth="1"/>
    <col min="14085" max="14085" width="0.85546875" style="111" customWidth="1"/>
    <col min="14086" max="14086" width="13.42578125" style="111" customWidth="1"/>
    <col min="14087" max="14087" width="0.85546875" style="111" customWidth="1"/>
    <col min="14088" max="14088" width="13.42578125" style="111" customWidth="1"/>
    <col min="14089" max="14091" width="12.5703125" style="111" bestFit="1" customWidth="1"/>
    <col min="14092" max="14336" width="9.140625" style="111"/>
    <col min="14337" max="14337" width="56.5703125" style="111" bestFit="1" customWidth="1"/>
    <col min="14338" max="14338" width="13.42578125" style="111" customWidth="1"/>
    <col min="14339" max="14339" width="0.85546875" style="111" customWidth="1"/>
    <col min="14340" max="14340" width="13.5703125" style="111" customWidth="1"/>
    <col min="14341" max="14341" width="0.85546875" style="111" customWidth="1"/>
    <col min="14342" max="14342" width="13.42578125" style="111" customWidth="1"/>
    <col min="14343" max="14343" width="0.85546875" style="111" customWidth="1"/>
    <col min="14344" max="14344" width="13.42578125" style="111" customWidth="1"/>
    <col min="14345" max="14347" width="12.5703125" style="111" bestFit="1" customWidth="1"/>
    <col min="14348" max="14592" width="9.140625" style="111"/>
    <col min="14593" max="14593" width="56.5703125" style="111" bestFit="1" customWidth="1"/>
    <col min="14594" max="14594" width="13.42578125" style="111" customWidth="1"/>
    <col min="14595" max="14595" width="0.85546875" style="111" customWidth="1"/>
    <col min="14596" max="14596" width="13.5703125" style="111" customWidth="1"/>
    <col min="14597" max="14597" width="0.85546875" style="111" customWidth="1"/>
    <col min="14598" max="14598" width="13.42578125" style="111" customWidth="1"/>
    <col min="14599" max="14599" width="0.85546875" style="111" customWidth="1"/>
    <col min="14600" max="14600" width="13.42578125" style="111" customWidth="1"/>
    <col min="14601" max="14603" width="12.5703125" style="111" bestFit="1" customWidth="1"/>
    <col min="14604" max="14848" width="9.140625" style="111"/>
    <col min="14849" max="14849" width="56.5703125" style="111" bestFit="1" customWidth="1"/>
    <col min="14850" max="14850" width="13.42578125" style="111" customWidth="1"/>
    <col min="14851" max="14851" width="0.85546875" style="111" customWidth="1"/>
    <col min="14852" max="14852" width="13.5703125" style="111" customWidth="1"/>
    <col min="14853" max="14853" width="0.85546875" style="111" customWidth="1"/>
    <col min="14854" max="14854" width="13.42578125" style="111" customWidth="1"/>
    <col min="14855" max="14855" width="0.85546875" style="111" customWidth="1"/>
    <col min="14856" max="14856" width="13.42578125" style="111" customWidth="1"/>
    <col min="14857" max="14859" width="12.5703125" style="111" bestFit="1" customWidth="1"/>
    <col min="14860" max="15104" width="9.140625" style="111"/>
    <col min="15105" max="15105" width="56.5703125" style="111" bestFit="1" customWidth="1"/>
    <col min="15106" max="15106" width="13.42578125" style="111" customWidth="1"/>
    <col min="15107" max="15107" width="0.85546875" style="111" customWidth="1"/>
    <col min="15108" max="15108" width="13.5703125" style="111" customWidth="1"/>
    <col min="15109" max="15109" width="0.85546875" style="111" customWidth="1"/>
    <col min="15110" max="15110" width="13.42578125" style="111" customWidth="1"/>
    <col min="15111" max="15111" width="0.85546875" style="111" customWidth="1"/>
    <col min="15112" max="15112" width="13.42578125" style="111" customWidth="1"/>
    <col min="15113" max="15115" width="12.5703125" style="111" bestFit="1" customWidth="1"/>
    <col min="15116" max="15360" width="9.140625" style="111"/>
    <col min="15361" max="15361" width="56.5703125" style="111" bestFit="1" customWidth="1"/>
    <col min="15362" max="15362" width="13.42578125" style="111" customWidth="1"/>
    <col min="15363" max="15363" width="0.85546875" style="111" customWidth="1"/>
    <col min="15364" max="15364" width="13.5703125" style="111" customWidth="1"/>
    <col min="15365" max="15365" width="0.85546875" style="111" customWidth="1"/>
    <col min="15366" max="15366" width="13.42578125" style="111" customWidth="1"/>
    <col min="15367" max="15367" width="0.85546875" style="111" customWidth="1"/>
    <col min="15368" max="15368" width="13.42578125" style="111" customWidth="1"/>
    <col min="15369" max="15371" width="12.5703125" style="111" bestFit="1" customWidth="1"/>
    <col min="15372" max="15616" width="9.140625" style="111"/>
    <col min="15617" max="15617" width="56.5703125" style="111" bestFit="1" customWidth="1"/>
    <col min="15618" max="15618" width="13.42578125" style="111" customWidth="1"/>
    <col min="15619" max="15619" width="0.85546875" style="111" customWidth="1"/>
    <col min="15620" max="15620" width="13.5703125" style="111" customWidth="1"/>
    <col min="15621" max="15621" width="0.85546875" style="111" customWidth="1"/>
    <col min="15622" max="15622" width="13.42578125" style="111" customWidth="1"/>
    <col min="15623" max="15623" width="0.85546875" style="111" customWidth="1"/>
    <col min="15624" max="15624" width="13.42578125" style="111" customWidth="1"/>
    <col min="15625" max="15627" width="12.5703125" style="111" bestFit="1" customWidth="1"/>
    <col min="15628" max="15872" width="9.140625" style="111"/>
    <col min="15873" max="15873" width="56.5703125" style="111" bestFit="1" customWidth="1"/>
    <col min="15874" max="15874" width="13.42578125" style="111" customWidth="1"/>
    <col min="15875" max="15875" width="0.85546875" style="111" customWidth="1"/>
    <col min="15876" max="15876" width="13.5703125" style="111" customWidth="1"/>
    <col min="15877" max="15877" width="0.85546875" style="111" customWidth="1"/>
    <col min="15878" max="15878" width="13.42578125" style="111" customWidth="1"/>
    <col min="15879" max="15879" width="0.85546875" style="111" customWidth="1"/>
    <col min="15880" max="15880" width="13.42578125" style="111" customWidth="1"/>
    <col min="15881" max="15883" width="12.5703125" style="111" bestFit="1" customWidth="1"/>
    <col min="15884" max="16128" width="9.140625" style="111"/>
    <col min="16129" max="16129" width="56.5703125" style="111" bestFit="1" customWidth="1"/>
    <col min="16130" max="16130" width="13.42578125" style="111" customWidth="1"/>
    <col min="16131" max="16131" width="0.85546875" style="111" customWidth="1"/>
    <col min="16132" max="16132" width="13.5703125" style="111" customWidth="1"/>
    <col min="16133" max="16133" width="0.85546875" style="111" customWidth="1"/>
    <col min="16134" max="16134" width="13.42578125" style="111" customWidth="1"/>
    <col min="16135" max="16135" width="0.85546875" style="111" customWidth="1"/>
    <col min="16136" max="16136" width="13.42578125" style="111" customWidth="1"/>
    <col min="16137" max="16139" width="12.5703125" style="111" bestFit="1" customWidth="1"/>
    <col min="16140" max="16384" width="9.140625" style="111"/>
  </cols>
  <sheetData>
    <row r="1" spans="1:8" ht="26.25" customHeight="1" x14ac:dyDescent="0.5">
      <c r="A1" s="181" t="s">
        <v>57</v>
      </c>
      <c r="C1" s="182"/>
      <c r="E1" s="182"/>
      <c r="F1" s="182"/>
      <c r="G1" s="182"/>
      <c r="H1" s="182"/>
    </row>
    <row r="2" spans="1:8" ht="26.25" customHeight="1" x14ac:dyDescent="0.5">
      <c r="A2" s="183" t="s">
        <v>42</v>
      </c>
      <c r="C2" s="182"/>
      <c r="E2" s="182"/>
      <c r="F2" s="182"/>
      <c r="G2" s="182"/>
      <c r="H2" s="182"/>
    </row>
    <row r="3" spans="1:8" ht="8.85" customHeight="1" x14ac:dyDescent="0.5">
      <c r="A3" s="183"/>
      <c r="B3" s="290" t="s">
        <v>13</v>
      </c>
      <c r="C3" s="290"/>
      <c r="D3" s="290"/>
      <c r="E3" s="290"/>
      <c r="F3" s="290"/>
      <c r="G3" s="290"/>
      <c r="H3" s="290"/>
    </row>
    <row r="4" spans="1:8" ht="21.75" customHeight="1" x14ac:dyDescent="0.5">
      <c r="A4" s="183"/>
      <c r="B4" s="291" t="s">
        <v>90</v>
      </c>
      <c r="C4" s="291"/>
      <c r="D4" s="291"/>
      <c r="E4" s="184"/>
      <c r="F4" s="184"/>
      <c r="G4" s="184"/>
      <c r="H4" s="184"/>
    </row>
    <row r="5" spans="1:8" ht="21.75" customHeight="1" x14ac:dyDescent="0.5">
      <c r="A5" s="183"/>
      <c r="B5" s="291" t="s">
        <v>89</v>
      </c>
      <c r="C5" s="291"/>
      <c r="D5" s="291"/>
      <c r="E5" s="175"/>
      <c r="F5" s="291" t="s">
        <v>25</v>
      </c>
      <c r="G5" s="291"/>
      <c r="H5" s="291"/>
    </row>
    <row r="6" spans="1:8" ht="21.75" customHeight="1" x14ac:dyDescent="0.5">
      <c r="A6" s="183"/>
      <c r="B6" s="292" t="s">
        <v>111</v>
      </c>
      <c r="C6" s="292"/>
      <c r="D6" s="292"/>
      <c r="E6" s="175"/>
      <c r="F6" s="292" t="s">
        <v>111</v>
      </c>
      <c r="G6" s="292"/>
      <c r="H6" s="292"/>
    </row>
    <row r="7" spans="1:8" ht="21.75" customHeight="1" x14ac:dyDescent="0.5">
      <c r="A7" s="183"/>
      <c r="B7" s="292" t="s">
        <v>116</v>
      </c>
      <c r="C7" s="292"/>
      <c r="D7" s="292"/>
      <c r="E7" s="175"/>
      <c r="F7" s="292" t="s">
        <v>116</v>
      </c>
      <c r="G7" s="292"/>
      <c r="H7" s="292"/>
    </row>
    <row r="8" spans="1:8" ht="21.75" customHeight="1" x14ac:dyDescent="0.5">
      <c r="A8" s="183"/>
      <c r="B8" s="184">
        <v>2563</v>
      </c>
      <c r="C8" s="184"/>
      <c r="D8" s="184">
        <v>2562</v>
      </c>
      <c r="E8" s="184"/>
      <c r="F8" s="184">
        <v>2563</v>
      </c>
      <c r="G8" s="184"/>
      <c r="H8" s="184">
        <v>2562</v>
      </c>
    </row>
    <row r="9" spans="1:8" ht="18" customHeight="1" x14ac:dyDescent="0.5">
      <c r="A9" s="183"/>
      <c r="B9" s="293" t="s">
        <v>49</v>
      </c>
      <c r="C9" s="293"/>
      <c r="D9" s="293"/>
      <c r="E9" s="293"/>
      <c r="F9" s="293"/>
      <c r="G9" s="293"/>
      <c r="H9" s="293"/>
    </row>
    <row r="10" spans="1:8" ht="21.75" x14ac:dyDescent="0.45">
      <c r="A10" s="185" t="s">
        <v>16</v>
      </c>
      <c r="B10" s="186"/>
      <c r="C10" s="186"/>
      <c r="D10" s="186"/>
      <c r="E10" s="186"/>
      <c r="F10" s="186"/>
      <c r="G10" s="186"/>
      <c r="H10" s="186"/>
    </row>
    <row r="11" spans="1:8" ht="21.75" x14ac:dyDescent="0.45">
      <c r="A11" s="179" t="s">
        <v>120</v>
      </c>
      <c r="B11" s="187">
        <f>PL!D103</f>
        <v>-439201</v>
      </c>
      <c r="C11" s="187">
        <v>0</v>
      </c>
      <c r="D11" s="1">
        <f>PL!F89</f>
        <v>-330974</v>
      </c>
      <c r="E11" s="187"/>
      <c r="F11" s="187">
        <v>11956</v>
      </c>
      <c r="G11" s="187"/>
      <c r="H11" s="1">
        <f>PL!J89</f>
        <v>18498</v>
      </c>
    </row>
    <row r="12" spans="1:8" ht="21.75" x14ac:dyDescent="0.45">
      <c r="A12" s="188" t="s">
        <v>150</v>
      </c>
      <c r="C12" s="187"/>
      <c r="D12" s="98"/>
      <c r="E12" s="187"/>
      <c r="F12" s="189"/>
      <c r="G12" s="187"/>
      <c r="H12" s="211"/>
    </row>
    <row r="13" spans="1:8" ht="21.75" x14ac:dyDescent="0.45">
      <c r="A13" s="179" t="s">
        <v>119</v>
      </c>
      <c r="B13" s="190">
        <v>-30784</v>
      </c>
      <c r="C13" s="187"/>
      <c r="D13" s="210">
        <f>-PL!F88</f>
        <v>-10949</v>
      </c>
      <c r="E13" s="191"/>
      <c r="F13" s="192">
        <v>-30784</v>
      </c>
      <c r="G13" s="191"/>
      <c r="H13" s="210">
        <f>-PL!J88</f>
        <v>-10949</v>
      </c>
    </row>
    <row r="14" spans="1:8" ht="21.75" x14ac:dyDescent="0.45">
      <c r="A14" s="179" t="s">
        <v>130</v>
      </c>
      <c r="B14" s="190">
        <v>29</v>
      </c>
      <c r="C14" s="187"/>
      <c r="D14" s="210">
        <v>0</v>
      </c>
      <c r="E14" s="191"/>
      <c r="F14" s="192">
        <v>29</v>
      </c>
      <c r="G14" s="191"/>
      <c r="H14" s="210">
        <v>0</v>
      </c>
    </row>
    <row r="15" spans="1:8" ht="21.75" x14ac:dyDescent="0.45">
      <c r="A15" s="179" t="s">
        <v>131</v>
      </c>
      <c r="B15" s="169">
        <v>170134</v>
      </c>
      <c r="C15" s="187"/>
      <c r="D15" s="1">
        <v>156968</v>
      </c>
      <c r="E15" s="187"/>
      <c r="F15" s="190">
        <v>170134</v>
      </c>
      <c r="G15" s="187"/>
      <c r="H15" s="1">
        <v>156968</v>
      </c>
    </row>
    <row r="16" spans="1:8" ht="21.75" x14ac:dyDescent="0.45">
      <c r="A16" s="179" t="s">
        <v>91</v>
      </c>
      <c r="B16" s="60">
        <f>-PL!D86</f>
        <v>335751</v>
      </c>
      <c r="C16" s="187"/>
      <c r="D16" s="1">
        <v>241560</v>
      </c>
      <c r="E16" s="187"/>
      <c r="F16" s="215">
        <v>0</v>
      </c>
      <c r="G16" s="187"/>
      <c r="H16" s="97">
        <v>0</v>
      </c>
    </row>
    <row r="17" spans="1:16" ht="21.75" x14ac:dyDescent="0.45">
      <c r="A17" s="179" t="s">
        <v>151</v>
      </c>
      <c r="B17" s="60">
        <v>0</v>
      </c>
      <c r="C17" s="187"/>
      <c r="D17" s="1">
        <v>133</v>
      </c>
      <c r="E17" s="187"/>
      <c r="F17" s="215">
        <v>0</v>
      </c>
      <c r="G17" s="187"/>
      <c r="H17" s="1">
        <v>133</v>
      </c>
    </row>
    <row r="18" spans="1:16" ht="21.75" x14ac:dyDescent="0.45">
      <c r="A18" s="179" t="s">
        <v>152</v>
      </c>
      <c r="B18" s="60">
        <v>-2241</v>
      </c>
      <c r="C18" s="187"/>
      <c r="D18" s="1">
        <v>-6228</v>
      </c>
      <c r="E18" s="187"/>
      <c r="F18" s="190">
        <v>-2241</v>
      </c>
      <c r="G18" s="187"/>
      <c r="H18" s="1">
        <v>-6228</v>
      </c>
    </row>
    <row r="19" spans="1:16" ht="21.75" x14ac:dyDescent="0.45">
      <c r="A19" s="179" t="s">
        <v>145</v>
      </c>
      <c r="B19" s="60">
        <v>356</v>
      </c>
      <c r="C19" s="187"/>
      <c r="D19" s="1">
        <v>33850</v>
      </c>
      <c r="E19" s="187"/>
      <c r="F19" s="190">
        <v>356</v>
      </c>
      <c r="G19" s="187"/>
      <c r="H19" s="1">
        <v>33850</v>
      </c>
    </row>
    <row r="20" spans="1:16" ht="21.75" x14ac:dyDescent="0.45">
      <c r="A20" s="179" t="s">
        <v>153</v>
      </c>
      <c r="B20" s="60">
        <v>9425</v>
      </c>
      <c r="C20" s="191"/>
      <c r="D20" s="1">
        <v>50785</v>
      </c>
      <c r="E20" s="191"/>
      <c r="F20" s="190">
        <v>9425</v>
      </c>
      <c r="G20" s="187"/>
      <c r="H20" s="1">
        <v>50785</v>
      </c>
    </row>
    <row r="21" spans="1:16" ht="21.75" x14ac:dyDescent="0.45">
      <c r="A21" s="179" t="s">
        <v>63</v>
      </c>
      <c r="B21" s="60">
        <v>-5347</v>
      </c>
      <c r="C21" s="191"/>
      <c r="D21" s="1">
        <v>-7678</v>
      </c>
      <c r="E21" s="191"/>
      <c r="F21" s="187">
        <v>-120753</v>
      </c>
      <c r="G21" s="187"/>
      <c r="H21" s="1">
        <v>-115590</v>
      </c>
    </row>
    <row r="22" spans="1:16" ht="21.75" x14ac:dyDescent="0.45">
      <c r="A22" s="179" t="s">
        <v>132</v>
      </c>
      <c r="B22" s="60">
        <v>-13927</v>
      </c>
      <c r="C22" s="187"/>
      <c r="D22" s="1">
        <v>-32628</v>
      </c>
      <c r="E22" s="187"/>
      <c r="F22" s="187">
        <v>-13927</v>
      </c>
      <c r="G22" s="187"/>
      <c r="H22" s="1">
        <v>-32628</v>
      </c>
    </row>
    <row r="23" spans="1:16" ht="21.75" x14ac:dyDescent="0.45">
      <c r="A23" s="180"/>
      <c r="B23" s="194">
        <f>SUM(B11:B22)</f>
        <v>24195</v>
      </c>
      <c r="C23" s="105"/>
      <c r="D23" s="194">
        <f>SUM(D11:D22)</f>
        <v>94839</v>
      </c>
      <c r="E23" s="105"/>
      <c r="F23" s="212">
        <f>SUM(F11:F22)</f>
        <v>24195</v>
      </c>
      <c r="G23" s="105"/>
      <c r="H23" s="212">
        <f>SUM(H11:H22)</f>
        <v>94839</v>
      </c>
    </row>
    <row r="24" spans="1:16" ht="23.85" customHeight="1" x14ac:dyDescent="0.45">
      <c r="A24" s="188" t="s">
        <v>133</v>
      </c>
      <c r="C24" s="187"/>
      <c r="D24" s="192"/>
      <c r="E24" s="187"/>
      <c r="F24" s="187"/>
      <c r="G24" s="187"/>
      <c r="H24" s="187"/>
    </row>
    <row r="25" spans="1:16" ht="21.75" x14ac:dyDescent="0.45">
      <c r="A25" s="179" t="s">
        <v>50</v>
      </c>
      <c r="B25" s="195">
        <v>-27434</v>
      </c>
      <c r="C25" s="187"/>
      <c r="D25" s="1">
        <v>148519</v>
      </c>
      <c r="E25" s="1"/>
      <c r="F25" s="213">
        <v>-27434</v>
      </c>
      <c r="G25" s="1"/>
      <c r="H25" s="1">
        <v>148519</v>
      </c>
      <c r="I25" s="192"/>
      <c r="J25" s="192"/>
      <c r="K25" s="192"/>
    </row>
    <row r="26" spans="1:16" ht="21.75" x14ac:dyDescent="0.45">
      <c r="A26" s="179" t="s">
        <v>47</v>
      </c>
      <c r="B26" s="195">
        <v>585246</v>
      </c>
      <c r="C26" s="187"/>
      <c r="D26" s="1">
        <v>142097</v>
      </c>
      <c r="E26" s="1"/>
      <c r="F26" s="213">
        <v>585246</v>
      </c>
      <c r="G26" s="1"/>
      <c r="H26" s="1">
        <v>142097</v>
      </c>
    </row>
    <row r="27" spans="1:16" ht="21.75" x14ac:dyDescent="0.45">
      <c r="A27" s="179" t="s">
        <v>3</v>
      </c>
      <c r="B27" s="195">
        <v>-11281</v>
      </c>
      <c r="C27" s="187"/>
      <c r="D27" s="1">
        <v>-8021</v>
      </c>
      <c r="E27" s="1"/>
      <c r="F27" s="213">
        <v>-11281</v>
      </c>
      <c r="G27" s="1"/>
      <c r="H27" s="1">
        <v>-8021</v>
      </c>
    </row>
    <row r="28" spans="1:16" ht="21.75" x14ac:dyDescent="0.45">
      <c r="A28" s="179" t="s">
        <v>45</v>
      </c>
      <c r="B28" s="195">
        <v>-83</v>
      </c>
      <c r="C28" s="187"/>
      <c r="D28" s="1">
        <v>545</v>
      </c>
      <c r="E28" s="1"/>
      <c r="F28" s="213">
        <v>-83</v>
      </c>
      <c r="G28" s="1"/>
      <c r="H28" s="1">
        <v>545</v>
      </c>
      <c r="I28" s="192"/>
      <c r="J28" s="192"/>
      <c r="K28" s="192"/>
      <c r="L28" s="192"/>
      <c r="M28" s="192"/>
      <c r="N28" s="192"/>
      <c r="O28" s="192"/>
      <c r="P28" s="192"/>
    </row>
    <row r="29" spans="1:16" ht="21.75" x14ac:dyDescent="0.45">
      <c r="A29" s="179" t="s">
        <v>51</v>
      </c>
      <c r="B29" s="195">
        <v>-566776</v>
      </c>
      <c r="C29" s="187"/>
      <c r="D29" s="1">
        <v>-178135</v>
      </c>
      <c r="E29" s="1"/>
      <c r="F29" s="214">
        <v>-566776</v>
      </c>
      <c r="G29" s="1"/>
      <c r="H29" s="1">
        <v>-178135</v>
      </c>
    </row>
    <row r="30" spans="1:16" ht="21.75" x14ac:dyDescent="0.45">
      <c r="A30" s="179" t="s">
        <v>44</v>
      </c>
      <c r="B30" s="213">
        <v>-19707</v>
      </c>
      <c r="C30" s="187"/>
      <c r="D30" s="1">
        <v>21340</v>
      </c>
      <c r="E30" s="1"/>
      <c r="F30" s="214">
        <v>-19707</v>
      </c>
      <c r="G30" s="1"/>
      <c r="H30" s="1">
        <v>21340</v>
      </c>
    </row>
    <row r="31" spans="1:16" ht="21.75" x14ac:dyDescent="0.45">
      <c r="A31" s="179" t="s">
        <v>156</v>
      </c>
      <c r="B31" s="273">
        <v>-4909</v>
      </c>
      <c r="C31" s="187"/>
      <c r="D31" s="274">
        <v>-6361</v>
      </c>
      <c r="E31" s="1"/>
      <c r="F31" s="275">
        <v>-4909</v>
      </c>
      <c r="G31" s="1"/>
      <c r="H31" s="274">
        <v>-6361</v>
      </c>
    </row>
    <row r="32" spans="1:16" ht="21.75" x14ac:dyDescent="0.45">
      <c r="A32" s="111" t="s">
        <v>157</v>
      </c>
      <c r="B32" s="192">
        <f>SUM(B23:B31)</f>
        <v>-20749</v>
      </c>
      <c r="D32" s="192">
        <f>SUM(D23:D31)</f>
        <v>214823</v>
      </c>
      <c r="F32" s="192">
        <f>SUM(F23:F31)</f>
        <v>-20749</v>
      </c>
      <c r="H32" s="192">
        <f>SUM(H23:H31)</f>
        <v>214823</v>
      </c>
    </row>
    <row r="33" spans="1:8" ht="21.75" x14ac:dyDescent="0.45">
      <c r="A33" s="179" t="s">
        <v>166</v>
      </c>
      <c r="B33" s="195">
        <v>0</v>
      </c>
      <c r="C33" s="187"/>
      <c r="D33" s="1">
        <v>-431</v>
      </c>
      <c r="E33" s="1"/>
      <c r="F33" s="214">
        <v>0</v>
      </c>
      <c r="G33" s="1"/>
      <c r="H33" s="1">
        <v>-431</v>
      </c>
    </row>
    <row r="34" spans="1:8" ht="21.75" x14ac:dyDescent="0.45">
      <c r="A34" s="180" t="s">
        <v>140</v>
      </c>
      <c r="B34" s="61">
        <f>SUM(B32:B33)</f>
        <v>-20749</v>
      </c>
      <c r="C34" s="173"/>
      <c r="D34" s="172">
        <f>SUM(D32:D33)</f>
        <v>214392</v>
      </c>
      <c r="E34" s="172">
        <f t="shared" ref="E34:F34" si="0">SUM(E32:E33)</f>
        <v>0</v>
      </c>
      <c r="F34" s="172">
        <f t="shared" si="0"/>
        <v>-20749</v>
      </c>
      <c r="G34" s="172">
        <f t="shared" ref="G34" si="1">SUM(G32:G33)</f>
        <v>0</v>
      </c>
      <c r="H34" s="172">
        <f>SUM(H32:H33)</f>
        <v>214392</v>
      </c>
    </row>
    <row r="35" spans="1:8" ht="13.35" customHeight="1" x14ac:dyDescent="0.45">
      <c r="A35" s="180"/>
      <c r="B35" s="173"/>
      <c r="C35" s="173"/>
      <c r="D35" s="173"/>
      <c r="E35" s="173"/>
      <c r="F35" s="173"/>
      <c r="G35" s="173"/>
      <c r="H35" s="173"/>
    </row>
    <row r="36" spans="1:8" ht="21.75" customHeight="1" x14ac:dyDescent="0.5">
      <c r="A36" s="181" t="s">
        <v>57</v>
      </c>
      <c r="C36" s="182"/>
      <c r="E36" s="182"/>
      <c r="F36" s="182"/>
      <c r="G36" s="182"/>
      <c r="H36" s="182"/>
    </row>
    <row r="37" spans="1:8" ht="21.75" customHeight="1" x14ac:dyDescent="0.5">
      <c r="A37" s="183" t="s">
        <v>42</v>
      </c>
      <c r="C37" s="182"/>
      <c r="E37" s="182"/>
      <c r="F37" s="182"/>
      <c r="G37" s="182"/>
      <c r="H37" s="182"/>
    </row>
    <row r="38" spans="1:8" ht="21.75" customHeight="1" x14ac:dyDescent="0.5">
      <c r="A38" s="183"/>
      <c r="C38" s="182"/>
      <c r="E38" s="182"/>
      <c r="F38" s="182"/>
      <c r="G38" s="182"/>
      <c r="H38" s="182"/>
    </row>
    <row r="39" spans="1:8" ht="21.75" customHeight="1" x14ac:dyDescent="0.5">
      <c r="A39" s="183"/>
      <c r="B39" s="291" t="s">
        <v>90</v>
      </c>
      <c r="C39" s="291"/>
      <c r="D39" s="291"/>
      <c r="E39" s="182"/>
      <c r="F39" s="182"/>
      <c r="G39" s="182"/>
      <c r="H39" s="182"/>
    </row>
    <row r="40" spans="1:8" ht="21.75" customHeight="1" x14ac:dyDescent="0.5">
      <c r="A40" s="183"/>
      <c r="B40" s="291" t="s">
        <v>89</v>
      </c>
      <c r="C40" s="291"/>
      <c r="D40" s="291"/>
      <c r="E40" s="175"/>
      <c r="F40" s="291" t="s">
        <v>25</v>
      </c>
      <c r="G40" s="291"/>
      <c r="H40" s="291"/>
    </row>
    <row r="41" spans="1:8" ht="21.75" customHeight="1" x14ac:dyDescent="0.5">
      <c r="A41" s="183"/>
      <c r="B41" s="292" t="s">
        <v>111</v>
      </c>
      <c r="C41" s="292"/>
      <c r="D41" s="292"/>
      <c r="E41" s="175"/>
      <c r="F41" s="292" t="s">
        <v>111</v>
      </c>
      <c r="G41" s="292"/>
      <c r="H41" s="292"/>
    </row>
    <row r="42" spans="1:8" ht="21.75" customHeight="1" x14ac:dyDescent="0.5">
      <c r="A42" s="183"/>
      <c r="B42" s="292" t="s">
        <v>116</v>
      </c>
      <c r="C42" s="292"/>
      <c r="D42" s="292"/>
      <c r="E42" s="175"/>
      <c r="F42" s="292" t="s">
        <v>116</v>
      </c>
      <c r="G42" s="292"/>
      <c r="H42" s="292"/>
    </row>
    <row r="43" spans="1:8" ht="21.75" customHeight="1" x14ac:dyDescent="0.5">
      <c r="A43" s="183"/>
      <c r="B43" s="184">
        <v>2563</v>
      </c>
      <c r="C43" s="184"/>
      <c r="D43" s="184">
        <v>2562</v>
      </c>
      <c r="E43" s="184"/>
      <c r="F43" s="184">
        <v>2563</v>
      </c>
      <c r="G43" s="184"/>
      <c r="H43" s="184">
        <v>2562</v>
      </c>
    </row>
    <row r="44" spans="1:8" ht="21.75" customHeight="1" x14ac:dyDescent="0.5">
      <c r="A44" s="183"/>
      <c r="B44" s="294" t="s">
        <v>49</v>
      </c>
      <c r="C44" s="294"/>
      <c r="D44" s="294"/>
      <c r="E44" s="294"/>
      <c r="F44" s="294"/>
      <c r="G44" s="294"/>
      <c r="H44" s="294"/>
    </row>
    <row r="45" spans="1:8" ht="21.75" x14ac:dyDescent="0.45">
      <c r="A45" s="185" t="s">
        <v>17</v>
      </c>
      <c r="B45" s="169"/>
      <c r="C45" s="169"/>
      <c r="D45" s="169"/>
      <c r="E45" s="169"/>
      <c r="F45" s="169"/>
      <c r="G45" s="169"/>
      <c r="H45" s="169"/>
    </row>
    <row r="46" spans="1:8" ht="21.75" x14ac:dyDescent="0.45">
      <c r="A46" s="179" t="s">
        <v>168</v>
      </c>
      <c r="B46" s="169">
        <v>1608542</v>
      </c>
      <c r="C46" s="169"/>
      <c r="D46" s="1">
        <v>474989</v>
      </c>
      <c r="E46" s="60"/>
      <c r="F46" s="60">
        <v>1608542</v>
      </c>
      <c r="G46" s="60"/>
      <c r="H46" s="1">
        <v>474989</v>
      </c>
    </row>
    <row r="47" spans="1:8" ht="21.75" x14ac:dyDescent="0.45">
      <c r="A47" s="179" t="s">
        <v>134</v>
      </c>
      <c r="B47" s="169">
        <v>1041</v>
      </c>
      <c r="C47" s="169"/>
      <c r="D47" s="216">
        <v>127</v>
      </c>
      <c r="E47" s="60"/>
      <c r="F47" s="60">
        <v>1041</v>
      </c>
      <c r="G47" s="60"/>
      <c r="H47" s="216">
        <v>127</v>
      </c>
    </row>
    <row r="48" spans="1:8" ht="21.75" x14ac:dyDescent="0.45">
      <c r="A48" s="179" t="s">
        <v>139</v>
      </c>
      <c r="B48" s="169">
        <v>-1938781</v>
      </c>
      <c r="C48" s="169"/>
      <c r="D48" s="216">
        <v>0</v>
      </c>
      <c r="E48" s="60"/>
      <c r="F48" s="60">
        <v>-1938781</v>
      </c>
      <c r="G48" s="60"/>
      <c r="H48" s="216">
        <v>0</v>
      </c>
    </row>
    <row r="49" spans="1:8" ht="21.75" x14ac:dyDescent="0.45">
      <c r="A49" s="179" t="s">
        <v>135</v>
      </c>
      <c r="B49" s="169">
        <v>-33436</v>
      </c>
      <c r="C49" s="169"/>
      <c r="D49" s="1">
        <v>-198058</v>
      </c>
      <c r="E49" s="60"/>
      <c r="F49" s="60">
        <v>-33436</v>
      </c>
      <c r="G49" s="60"/>
      <c r="H49" s="1">
        <v>-198058</v>
      </c>
    </row>
    <row r="50" spans="1:8" ht="21.75" x14ac:dyDescent="0.45">
      <c r="A50" s="179" t="s">
        <v>138</v>
      </c>
      <c r="B50" s="169">
        <v>0</v>
      </c>
      <c r="C50" s="169"/>
      <c r="D50" s="1">
        <v>-42</v>
      </c>
      <c r="E50" s="60"/>
      <c r="F50" s="60">
        <v>0</v>
      </c>
      <c r="G50" s="60"/>
      <c r="H50" s="1">
        <v>-42</v>
      </c>
    </row>
    <row r="51" spans="1:8" ht="21.75" x14ac:dyDescent="0.45">
      <c r="A51" s="179" t="s">
        <v>63</v>
      </c>
      <c r="B51" s="196">
        <v>120753</v>
      </c>
      <c r="C51" s="187"/>
      <c r="D51" s="214">
        <v>115590</v>
      </c>
      <c r="E51" s="1"/>
      <c r="F51" s="214">
        <v>120753</v>
      </c>
      <c r="G51" s="1"/>
      <c r="H51" s="214">
        <v>115590</v>
      </c>
    </row>
    <row r="52" spans="1:8" ht="21.75" x14ac:dyDescent="0.45">
      <c r="A52" s="179" t="s">
        <v>132</v>
      </c>
      <c r="B52" s="196">
        <v>17797</v>
      </c>
      <c r="C52" s="187"/>
      <c r="D52" s="214">
        <v>30409</v>
      </c>
      <c r="E52" s="1"/>
      <c r="F52" s="214">
        <v>17797</v>
      </c>
      <c r="G52" s="1"/>
      <c r="H52" s="214">
        <v>30409</v>
      </c>
    </row>
    <row r="53" spans="1:8" ht="21.75" x14ac:dyDescent="0.45">
      <c r="A53" s="180" t="s">
        <v>141</v>
      </c>
      <c r="B53" s="172">
        <f>SUM(B46:B52)</f>
        <v>-224084</v>
      </c>
      <c r="C53" s="173"/>
      <c r="D53" s="172">
        <f>SUM(D46:D52)</f>
        <v>423015</v>
      </c>
      <c r="E53" s="173"/>
      <c r="F53" s="172">
        <f>SUM(F46:F52)</f>
        <v>-224084</v>
      </c>
      <c r="G53" s="173"/>
      <c r="H53" s="172">
        <f>SUM(H46:H52)</f>
        <v>423015</v>
      </c>
    </row>
    <row r="54" spans="1:8" ht="13.35" customHeight="1" x14ac:dyDescent="0.45">
      <c r="A54" s="179"/>
      <c r="B54" s="196"/>
      <c r="C54" s="187"/>
      <c r="D54" s="196"/>
      <c r="E54" s="187"/>
      <c r="F54" s="196"/>
      <c r="G54" s="187"/>
      <c r="H54" s="196"/>
    </row>
    <row r="55" spans="1:8" ht="21.75" x14ac:dyDescent="0.45">
      <c r="A55" s="185" t="s">
        <v>18</v>
      </c>
      <c r="B55" s="169"/>
      <c r="C55" s="169"/>
      <c r="D55" s="169"/>
      <c r="E55" s="169"/>
      <c r="F55" s="169"/>
      <c r="G55" s="169"/>
      <c r="H55" s="169"/>
    </row>
    <row r="56" spans="1:8" ht="21.75" x14ac:dyDescent="0.45">
      <c r="A56" s="179" t="s">
        <v>159</v>
      </c>
      <c r="B56" s="187">
        <v>27655</v>
      </c>
      <c r="C56" s="187"/>
      <c r="D56" s="193">
        <v>0</v>
      </c>
      <c r="E56" s="193"/>
      <c r="F56" s="169">
        <v>27655</v>
      </c>
      <c r="G56" s="193"/>
      <c r="H56" s="193">
        <v>0</v>
      </c>
    </row>
    <row r="57" spans="1:8" ht="21.75" x14ac:dyDescent="0.45">
      <c r="A57" s="179" t="s">
        <v>158</v>
      </c>
      <c r="B57" s="169">
        <v>-29</v>
      </c>
      <c r="C57" s="169"/>
      <c r="D57" s="169">
        <v>0</v>
      </c>
      <c r="E57" s="169"/>
      <c r="F57" s="169">
        <v>-29</v>
      </c>
      <c r="G57" s="169"/>
      <c r="H57" s="169">
        <v>0</v>
      </c>
    </row>
    <row r="58" spans="1:8" ht="21.75" x14ac:dyDescent="0.45">
      <c r="A58" s="179" t="s">
        <v>76</v>
      </c>
      <c r="B58" s="169">
        <v>-10080</v>
      </c>
      <c r="C58" s="169"/>
      <c r="D58" s="1">
        <v>-141113</v>
      </c>
      <c r="E58" s="60"/>
      <c r="F58" s="216">
        <v>-10080</v>
      </c>
      <c r="G58" s="60"/>
      <c r="H58" s="1">
        <v>-141113</v>
      </c>
    </row>
    <row r="59" spans="1:8" ht="21.75" x14ac:dyDescent="0.45">
      <c r="A59" s="180" t="s">
        <v>142</v>
      </c>
      <c r="B59" s="172">
        <f>SUM(B56:B58)</f>
        <v>17546</v>
      </c>
      <c r="C59" s="173"/>
      <c r="D59" s="172">
        <f>SUM(D56:D58)</f>
        <v>-141113</v>
      </c>
      <c r="E59" s="173"/>
      <c r="F59" s="172">
        <f>SUM(F56:F58)</f>
        <v>17546</v>
      </c>
      <c r="G59" s="173"/>
      <c r="H59" s="172">
        <f>SUM(H56:H58)</f>
        <v>-141113</v>
      </c>
    </row>
    <row r="60" spans="1:8" ht="21.75" x14ac:dyDescent="0.45">
      <c r="A60" s="180"/>
      <c r="B60" s="173"/>
      <c r="C60" s="173"/>
      <c r="D60" s="173"/>
      <c r="E60" s="173"/>
      <c r="F60" s="173"/>
      <c r="G60" s="173"/>
      <c r="H60" s="173"/>
    </row>
    <row r="61" spans="1:8" ht="21.75" x14ac:dyDescent="0.45">
      <c r="A61" s="180" t="s">
        <v>143</v>
      </c>
      <c r="B61" s="173">
        <f>B34+B53+B59</f>
        <v>-227287</v>
      </c>
      <c r="C61" s="173">
        <f>C34+C53+C59</f>
        <v>0</v>
      </c>
      <c r="D61" s="173">
        <f>D34+D53+D59</f>
        <v>496294</v>
      </c>
      <c r="E61" s="173"/>
      <c r="F61" s="173">
        <f>F34+F53+F59</f>
        <v>-227287</v>
      </c>
      <c r="G61" s="173">
        <f>G34+G53+G59</f>
        <v>0</v>
      </c>
      <c r="H61" s="173">
        <f>H34+H53+H59</f>
        <v>496294</v>
      </c>
    </row>
    <row r="62" spans="1:8" ht="21.75" x14ac:dyDescent="0.45">
      <c r="A62" s="179" t="s">
        <v>136</v>
      </c>
      <c r="B62" s="197">
        <f>BS!F11</f>
        <v>1403995</v>
      </c>
      <c r="C62" s="169"/>
      <c r="D62" s="1">
        <v>175355</v>
      </c>
      <c r="E62" s="60"/>
      <c r="F62" s="217">
        <v>1403995</v>
      </c>
      <c r="G62" s="60"/>
      <c r="H62" s="1">
        <v>175355</v>
      </c>
    </row>
    <row r="63" spans="1:8" ht="22.5" thickBot="1" x14ac:dyDescent="0.5">
      <c r="A63" s="180" t="s">
        <v>137</v>
      </c>
      <c r="B63" s="198">
        <f>SUM(B61:B62)</f>
        <v>1176708</v>
      </c>
      <c r="C63" s="173"/>
      <c r="D63" s="100">
        <f>SUM(D61:D62)</f>
        <v>671649</v>
      </c>
      <c r="E63" s="99"/>
      <c r="F63" s="62">
        <f>SUM(F61:F62)</f>
        <v>1176708</v>
      </c>
      <c r="G63" s="99"/>
      <c r="H63" s="100">
        <f>SUM(H61:H62)</f>
        <v>671649</v>
      </c>
    </row>
    <row r="64" spans="1:8" ht="13.5" customHeight="1" thickTop="1" x14ac:dyDescent="0.45">
      <c r="A64" s="179"/>
      <c r="B64" s="199"/>
      <c r="D64" s="199"/>
      <c r="F64" s="200"/>
      <c r="G64" s="187"/>
      <c r="H64" s="201"/>
    </row>
    <row r="65" spans="1:8" ht="21.75" customHeight="1" x14ac:dyDescent="0.45">
      <c r="A65" s="179"/>
      <c r="B65" s="196">
        <f>B63-BS!D11</f>
        <v>0</v>
      </c>
      <c r="D65" s="199"/>
      <c r="F65" s="202">
        <f>F63-BS!H11</f>
        <v>0</v>
      </c>
      <c r="G65" s="187"/>
      <c r="H65" s="201"/>
    </row>
    <row r="66" spans="1:8" ht="21.75" customHeight="1" x14ac:dyDescent="0.45">
      <c r="A66" s="179"/>
      <c r="B66" s="199"/>
      <c r="D66" s="199"/>
      <c r="F66" s="203"/>
      <c r="G66" s="187"/>
      <c r="H66" s="201"/>
    </row>
    <row r="67" spans="1:8" ht="21.75" customHeight="1" x14ac:dyDescent="0.45">
      <c r="A67" s="179"/>
      <c r="B67" s="199"/>
      <c r="D67" s="199"/>
      <c r="F67" s="203"/>
      <c r="G67" s="187"/>
      <c r="H67" s="201"/>
    </row>
    <row r="68" spans="1:8" ht="13.5" customHeight="1" x14ac:dyDescent="0.45">
      <c r="A68" s="179"/>
      <c r="B68" s="199"/>
      <c r="D68" s="199"/>
      <c r="F68" s="203"/>
      <c r="G68" s="187"/>
      <c r="H68" s="201"/>
    </row>
    <row r="69" spans="1:8" ht="21.75" customHeight="1" x14ac:dyDescent="0.45">
      <c r="A69" s="179"/>
      <c r="B69" s="199"/>
      <c r="D69" s="199"/>
      <c r="F69" s="203"/>
      <c r="G69" s="187"/>
      <c r="H69" s="201"/>
    </row>
    <row r="70" spans="1:8" ht="21.75" customHeight="1" x14ac:dyDescent="0.45">
      <c r="A70" s="179"/>
      <c r="B70" s="199"/>
      <c r="D70" s="199"/>
      <c r="F70" s="203"/>
      <c r="G70" s="187"/>
      <c r="H70" s="201"/>
    </row>
    <row r="71" spans="1:8" ht="21.75" customHeight="1" x14ac:dyDescent="0.45">
      <c r="A71" s="179"/>
      <c r="B71" s="203"/>
      <c r="D71" s="199"/>
      <c r="F71" s="199"/>
      <c r="H71" s="199"/>
    </row>
    <row r="72" spans="1:8" ht="21.75" customHeight="1" x14ac:dyDescent="0.45"/>
    <row r="73" spans="1:8" ht="21.75" customHeight="1" x14ac:dyDescent="0.45"/>
    <row r="74" spans="1:8" ht="21.75" customHeight="1" x14ac:dyDescent="0.45"/>
    <row r="75" spans="1:8" ht="21.75" customHeight="1" x14ac:dyDescent="0.45"/>
    <row r="76" spans="1:8" ht="21.75" customHeight="1" x14ac:dyDescent="0.45"/>
    <row r="77" spans="1:8" ht="21.75" customHeight="1" x14ac:dyDescent="0.45"/>
    <row r="78" spans="1:8" ht="21.75" customHeight="1" x14ac:dyDescent="0.45"/>
    <row r="79" spans="1:8" ht="21.75" customHeight="1" x14ac:dyDescent="0.45"/>
    <row r="80" spans="1:8" ht="21.75" customHeight="1" x14ac:dyDescent="0.45"/>
    <row r="81" ht="21.75" customHeight="1" x14ac:dyDescent="0.45"/>
    <row r="82" ht="21.75" customHeight="1" x14ac:dyDescent="0.45"/>
    <row r="83" ht="21.75" customHeight="1" x14ac:dyDescent="0.45"/>
    <row r="84" ht="21.75" customHeight="1" x14ac:dyDescent="0.45"/>
    <row r="85" ht="21.75" customHeight="1" x14ac:dyDescent="0.45"/>
    <row r="86" ht="21.75" customHeight="1" x14ac:dyDescent="0.45"/>
    <row r="87" ht="21.75" customHeight="1" x14ac:dyDescent="0.45"/>
    <row r="88" ht="21.75" customHeight="1" x14ac:dyDescent="0.45"/>
    <row r="89" ht="21.75" customHeight="1" x14ac:dyDescent="0.45"/>
    <row r="90" ht="21.75" customHeight="1" x14ac:dyDescent="0.45"/>
    <row r="91" ht="21.75" customHeight="1" x14ac:dyDescent="0.45"/>
    <row r="92" ht="21.75" customHeight="1" x14ac:dyDescent="0.45"/>
    <row r="93" ht="21.75" customHeight="1" x14ac:dyDescent="0.45"/>
    <row r="94" ht="21.75" customHeight="1" x14ac:dyDescent="0.45"/>
    <row r="95" ht="21.75" customHeight="1" x14ac:dyDescent="0.45"/>
    <row r="96" ht="21.75" customHeight="1" x14ac:dyDescent="0.45"/>
    <row r="97" spans="1:10" ht="21.75" customHeight="1" x14ac:dyDescent="0.45"/>
    <row r="98" spans="1:10" ht="21.75" customHeight="1" x14ac:dyDescent="0.45"/>
    <row r="99" spans="1:10" ht="21.75" customHeight="1" x14ac:dyDescent="0.45"/>
    <row r="100" spans="1:10" ht="21.75" customHeight="1" x14ac:dyDescent="0.45"/>
    <row r="101" spans="1:10" ht="21.75" customHeight="1" x14ac:dyDescent="0.45"/>
    <row r="102" spans="1:10" ht="21.75" customHeight="1" x14ac:dyDescent="0.45">
      <c r="A102" s="205"/>
      <c r="D102" s="190"/>
      <c r="E102" s="190"/>
      <c r="F102" s="190"/>
      <c r="G102" s="190"/>
      <c r="H102" s="190"/>
      <c r="I102" s="190"/>
      <c r="J102" s="190"/>
    </row>
    <row r="103" spans="1:10" ht="21.75" customHeight="1" x14ac:dyDescent="0.45"/>
    <row r="104" spans="1:10" ht="21.75" customHeight="1" x14ac:dyDescent="0.45"/>
    <row r="105" spans="1:10" ht="21.75" customHeight="1" x14ac:dyDescent="0.45"/>
    <row r="106" spans="1:10" ht="21.75" customHeight="1" x14ac:dyDescent="0.45">
      <c r="D106" s="192"/>
      <c r="F106" s="192"/>
      <c r="H106" s="192"/>
      <c r="J106" s="192"/>
    </row>
    <row r="107" spans="1:10" ht="21.75" customHeight="1" x14ac:dyDescent="0.45"/>
    <row r="108" spans="1:10" ht="21.75" customHeight="1" x14ac:dyDescent="0.45"/>
    <row r="109" spans="1:10" ht="21.75" customHeight="1" x14ac:dyDescent="0.45"/>
    <row r="110" spans="1:10" ht="21.75" customHeight="1" x14ac:dyDescent="0.45">
      <c r="F110" s="206"/>
      <c r="J110" s="206"/>
    </row>
  </sheetData>
  <mergeCells count="17">
    <mergeCell ref="B42:D42"/>
    <mergeCell ref="F42:H42"/>
    <mergeCell ref="B44:H44"/>
    <mergeCell ref="B4:D4"/>
    <mergeCell ref="B5:D5"/>
    <mergeCell ref="F5:H5"/>
    <mergeCell ref="B6:D6"/>
    <mergeCell ref="F6:H6"/>
    <mergeCell ref="B3:H3"/>
    <mergeCell ref="B39:D39"/>
    <mergeCell ref="B40:D40"/>
    <mergeCell ref="F40:H40"/>
    <mergeCell ref="B41:D41"/>
    <mergeCell ref="F41:H41"/>
    <mergeCell ref="B7:D7"/>
    <mergeCell ref="F7:H7"/>
    <mergeCell ref="B9:H9"/>
  </mergeCells>
  <pageMargins left="0.8" right="0.55000000000000004" top="0.48" bottom="0.5" header="0.5" footer="0.5"/>
  <pageSetup paperSize="9" scale="85" firstPageNumber="13" fitToWidth="0" fitToHeight="0" orientation="portrait" useFirstPageNumber="1" r:id="rId1"/>
  <headerFooter alignWithMargins="0">
    <oddFooter>&amp;L  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3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งบเปลี่ยนแปลง-6</vt:lpstr>
      <vt:lpstr>งบเปลี่ยนแปลง-8</vt:lpstr>
      <vt:lpstr>CF-10</vt:lpstr>
      <vt:lpstr>BS!Print_Area</vt:lpstr>
      <vt:lpstr>'CF-10'!Print_Area</vt:lpstr>
      <vt:lpstr>PL!Print_Area</vt:lpstr>
      <vt:lpstr>'งบเปลี่ยนแปลง-6'!Print_Area</vt:lpstr>
      <vt:lpstr>'งบเปลี่ยนแปลง-8'!Print_Area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nurapeevachareewan</dc:creator>
  <cp:lastModifiedBy>Suwanna Chalermwat</cp:lastModifiedBy>
  <cp:lastPrinted>2020-11-13T02:47:54Z</cp:lastPrinted>
  <dcterms:created xsi:type="dcterms:W3CDTF">2005-02-20T11:46:17Z</dcterms:created>
  <dcterms:modified xsi:type="dcterms:W3CDTF">2020-11-13T06:38:57Z</dcterms:modified>
</cp:coreProperties>
</file>