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techanusorn\Desktop\Thai Rayon\FY2022\Q2\FS\ไฟล์เข้าตลาด\"/>
    </mc:Choice>
  </mc:AlternateContent>
  <xr:revisionPtr revIDLastSave="0" documentId="13_ncr:1_{CDD523D0-C67D-4EC6-81DE-C4ECB4E99965}" xr6:coauthVersionLast="45" xr6:coauthVersionMax="45" xr10:uidLastSave="{00000000-0000-0000-0000-000000000000}"/>
  <bookViews>
    <workbookView xWindow="-108" yWindow="-108" windowWidth="23256" windowHeight="12576" tabRatio="676" activeTab="3" xr2:uid="{00000000-000D-0000-FFFF-FFFF00000000}"/>
  </bookViews>
  <sheets>
    <sheet name="FS 3-8" sheetId="2" r:id="rId1"/>
    <sheet name="งบเปลี่ยนแปลง-9" sheetId="23" r:id="rId2"/>
    <sheet name="งบเปลี่ยนแปลง-10" sheetId="24" r:id="rId3"/>
    <sheet name="CF-11-12" sheetId="29" r:id="rId4"/>
  </sheets>
  <externalReferences>
    <externalReference r:id="rId5"/>
  </externalReferences>
  <definedNames>
    <definedName name="_xlnm.Print_Area" localSheetId="3">'CF-11-12'!$A$1:$H$53</definedName>
    <definedName name="_xlnm.Print_Area" localSheetId="0">'FS 3-8'!$A$1:$J$197</definedName>
    <definedName name="_xlnm.Print_Area" localSheetId="2">'งบเปลี่ยนแปลง-10'!$A$1:$R$37</definedName>
    <definedName name="_xlnm.Print_Area" localSheetId="1">'งบเปลี่ยนแปลง-9'!$A$1:$V$39</definedName>
    <definedName name="_xlnm.Print_Titles" localSheetId="3">'CF-11-12'!$1:$10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5" i="24" l="1"/>
  <c r="U22" i="23"/>
  <c r="S22" i="23"/>
  <c r="B19" i="29" l="1"/>
  <c r="F159" i="2"/>
  <c r="D159" i="2"/>
  <c r="F153" i="2"/>
  <c r="F88" i="2"/>
  <c r="D17" i="29" l="1"/>
  <c r="B17" i="29"/>
  <c r="F14" i="29"/>
  <c r="D192" i="2"/>
  <c r="D189" i="2"/>
  <c r="D161" i="2"/>
  <c r="D153" i="2"/>
  <c r="D154" i="2"/>
  <c r="D152" i="2"/>
  <c r="D145" i="2"/>
  <c r="D146" i="2"/>
  <c r="D148" i="2"/>
  <c r="D144" i="2"/>
  <c r="D127" i="2"/>
  <c r="D123" i="2"/>
  <c r="D96" i="2"/>
  <c r="D89" i="2"/>
  <c r="D88" i="2"/>
  <c r="D87" i="2"/>
  <c r="D83" i="2"/>
  <c r="D81" i="2"/>
  <c r="D80" i="2"/>
  <c r="D79" i="2"/>
  <c r="D47" i="2"/>
  <c r="D46" i="2"/>
  <c r="D41" i="2"/>
  <c r="D40" i="2"/>
  <c r="D38" i="2"/>
  <c r="D23" i="2"/>
  <c r="D19" i="2"/>
  <c r="D15" i="2"/>
  <c r="D14" i="2"/>
  <c r="D13" i="2"/>
  <c r="D12" i="2"/>
  <c r="D11" i="2"/>
  <c r="B45" i="29" l="1"/>
  <c r="B46" i="29"/>
  <c r="B47" i="29"/>
  <c r="B44" i="29"/>
  <c r="B36" i="29"/>
  <c r="B37" i="29"/>
  <c r="B38" i="29"/>
  <c r="B39" i="29"/>
  <c r="B40" i="29"/>
  <c r="B35" i="29"/>
  <c r="B26" i="29"/>
  <c r="B27" i="29"/>
  <c r="B28" i="29"/>
  <c r="B29" i="29"/>
  <c r="B30" i="29"/>
  <c r="B31" i="29"/>
  <c r="B25" i="29"/>
  <c r="B22" i="29"/>
  <c r="B20" i="29"/>
  <c r="B18" i="29"/>
  <c r="B15" i="29"/>
  <c r="B16" i="29"/>
  <c r="B14" i="29"/>
  <c r="O13" i="24"/>
  <c r="F48" i="29" l="1"/>
  <c r="M35" i="24"/>
  <c r="B41" i="29" l="1"/>
  <c r="D41" i="29"/>
  <c r="F41" i="29"/>
  <c r="H41" i="29"/>
  <c r="H23" i="29"/>
  <c r="H32" i="29" s="1"/>
  <c r="H50" i="29" s="1"/>
  <c r="H52" i="29" s="1"/>
  <c r="O34" i="24"/>
  <c r="O24" i="24"/>
  <c r="O25" i="24" s="1"/>
  <c r="M24" i="24"/>
  <c r="K24" i="24"/>
  <c r="I24" i="24"/>
  <c r="I25" i="24" s="1"/>
  <c r="G24" i="24"/>
  <c r="G25" i="24" s="1"/>
  <c r="E24" i="24"/>
  <c r="E25" i="24" s="1"/>
  <c r="C24" i="24"/>
  <c r="C25" i="24" s="1"/>
  <c r="Q23" i="24"/>
  <c r="Q38" i="23"/>
  <c r="O38" i="23"/>
  <c r="O39" i="23" s="1"/>
  <c r="M38" i="23"/>
  <c r="M39" i="23" s="1"/>
  <c r="K38" i="23"/>
  <c r="K39" i="23" s="1"/>
  <c r="G38" i="23"/>
  <c r="G39" i="23" s="1"/>
  <c r="E38" i="23"/>
  <c r="C38" i="23"/>
  <c r="C39" i="23" s="1"/>
  <c r="S26" i="23"/>
  <c r="Q26" i="23"/>
  <c r="O26" i="23"/>
  <c r="M26" i="23"/>
  <c r="K26" i="23"/>
  <c r="I26" i="23"/>
  <c r="G26" i="23"/>
  <c r="E26" i="23"/>
  <c r="E27" i="23" s="1"/>
  <c r="C26" i="23"/>
  <c r="U25" i="23"/>
  <c r="U21" i="23"/>
  <c r="J194" i="2"/>
  <c r="H194" i="2"/>
  <c r="K35" i="24" s="1"/>
  <c r="K36" i="24" s="1"/>
  <c r="K37" i="24" s="1"/>
  <c r="F194" i="2"/>
  <c r="D194" i="2"/>
  <c r="J184" i="2"/>
  <c r="H184" i="2"/>
  <c r="F184" i="2"/>
  <c r="D184" i="2"/>
  <c r="J155" i="2"/>
  <c r="H155" i="2"/>
  <c r="F155" i="2"/>
  <c r="D155" i="2"/>
  <c r="J149" i="2"/>
  <c r="H149" i="2"/>
  <c r="F149" i="2"/>
  <c r="D149" i="2"/>
  <c r="M25" i="24"/>
  <c r="Q13" i="24"/>
  <c r="Q15" i="23"/>
  <c r="O15" i="23"/>
  <c r="M15" i="23"/>
  <c r="M27" i="23" s="1"/>
  <c r="K15" i="23"/>
  <c r="I15" i="23"/>
  <c r="G15" i="23"/>
  <c r="E15" i="23"/>
  <c r="C15" i="23"/>
  <c r="H64" i="2"/>
  <c r="D64" i="2"/>
  <c r="D48" i="2"/>
  <c r="H48" i="29"/>
  <c r="D48" i="29"/>
  <c r="B48" i="29"/>
  <c r="O28" i="24"/>
  <c r="U37" i="23"/>
  <c r="S37" i="23"/>
  <c r="G36" i="24"/>
  <c r="G37" i="24" s="1"/>
  <c r="E36" i="24"/>
  <c r="E37" i="24"/>
  <c r="C36" i="24"/>
  <c r="C37" i="24"/>
  <c r="Q28" i="24"/>
  <c r="K25" i="24"/>
  <c r="Q20" i="24"/>
  <c r="Q19" i="24"/>
  <c r="E39" i="23"/>
  <c r="S36" i="23"/>
  <c r="Q30" i="23"/>
  <c r="U30" i="23" s="1"/>
  <c r="U14" i="23"/>
  <c r="U13" i="23"/>
  <c r="D129" i="2"/>
  <c r="F90" i="2"/>
  <c r="J24" i="2"/>
  <c r="D24" i="2"/>
  <c r="F24" i="2"/>
  <c r="H24" i="2"/>
  <c r="D16" i="2"/>
  <c r="H42" i="2"/>
  <c r="D42" i="2"/>
  <c r="H16" i="2"/>
  <c r="J129" i="2"/>
  <c r="F119" i="2"/>
  <c r="J119" i="2"/>
  <c r="D119" i="2"/>
  <c r="H129" i="2"/>
  <c r="F129" i="2"/>
  <c r="H119" i="2"/>
  <c r="F64" i="2"/>
  <c r="J64" i="2"/>
  <c r="J42" i="2"/>
  <c r="F42" i="2"/>
  <c r="J48" i="2"/>
  <c r="H48" i="2"/>
  <c r="F48" i="2"/>
  <c r="H90" i="2"/>
  <c r="D90" i="2"/>
  <c r="J90" i="2"/>
  <c r="H84" i="2"/>
  <c r="G50" i="29"/>
  <c r="C50" i="29"/>
  <c r="F84" i="2"/>
  <c r="F16" i="2"/>
  <c r="J16" i="2"/>
  <c r="J84" i="2"/>
  <c r="D84" i="2"/>
  <c r="S13" i="23"/>
  <c r="S15" i="23" s="1"/>
  <c r="S27" i="23" s="1"/>
  <c r="J50" i="2" l="1"/>
  <c r="H130" i="2"/>
  <c r="H195" i="2"/>
  <c r="F130" i="2"/>
  <c r="J130" i="2"/>
  <c r="J26" i="2"/>
  <c r="J195" i="2"/>
  <c r="J92" i="2"/>
  <c r="J95" i="2" s="1"/>
  <c r="J97" i="2" s="1"/>
  <c r="J66" i="2"/>
  <c r="F195" i="2"/>
  <c r="F26" i="2"/>
  <c r="J157" i="2"/>
  <c r="F50" i="2"/>
  <c r="F66" i="2" s="1"/>
  <c r="F92" i="2"/>
  <c r="Q27" i="23"/>
  <c r="U15" i="23"/>
  <c r="U26" i="23"/>
  <c r="S38" i="23"/>
  <c r="I27" i="23"/>
  <c r="G27" i="23"/>
  <c r="K27" i="23"/>
  <c r="C27" i="23"/>
  <c r="O27" i="23"/>
  <c r="S30" i="23"/>
  <c r="Q39" i="23"/>
  <c r="Q24" i="24"/>
  <c r="D195" i="2"/>
  <c r="D130" i="2"/>
  <c r="F157" i="2"/>
  <c r="F160" i="2" s="1"/>
  <c r="F162" i="2" s="1"/>
  <c r="D12" i="29" s="1"/>
  <c r="D23" i="29" s="1"/>
  <c r="D32" i="29" s="1"/>
  <c r="D50" i="29" s="1"/>
  <c r="D52" i="29" s="1"/>
  <c r="H157" i="2"/>
  <c r="H92" i="2"/>
  <c r="D26" i="2"/>
  <c r="D157" i="2"/>
  <c r="D92" i="2"/>
  <c r="O35" i="24"/>
  <c r="O36" i="24" s="1"/>
  <c r="O37" i="24" s="1"/>
  <c r="Q35" i="24"/>
  <c r="M36" i="24"/>
  <c r="M37" i="24" s="1"/>
  <c r="D50" i="2"/>
  <c r="D66" i="2" s="1"/>
  <c r="H50" i="2"/>
  <c r="H66" i="2" s="1"/>
  <c r="H26" i="2"/>
  <c r="J100" i="2" l="1"/>
  <c r="J112" i="2"/>
  <c r="J131" i="2" s="1"/>
  <c r="F95" i="2"/>
  <c r="F97" i="2" s="1"/>
  <c r="J160" i="2"/>
  <c r="J162" i="2" s="1"/>
  <c r="H160" i="2"/>
  <c r="H162" i="2" s="1"/>
  <c r="D95" i="2"/>
  <c r="D97" i="2" s="1"/>
  <c r="D160" i="2"/>
  <c r="D162" i="2" s="1"/>
  <c r="D165" i="2" s="1"/>
  <c r="H95" i="2"/>
  <c r="H97" i="2" s="1"/>
  <c r="S39" i="23"/>
  <c r="U27" i="23"/>
  <c r="F165" i="2"/>
  <c r="F177" i="2"/>
  <c r="F196" i="2" s="1"/>
  <c r="H112" i="2" l="1"/>
  <c r="H131" i="2" s="1"/>
  <c r="H100" i="2"/>
  <c r="D177" i="2"/>
  <c r="B12" i="29"/>
  <c r="B23" i="29" s="1"/>
  <c r="B32" i="29" s="1"/>
  <c r="B50" i="29" s="1"/>
  <c r="B52" i="29" s="1"/>
  <c r="D100" i="2"/>
  <c r="D112" i="2"/>
  <c r="D131" i="2" s="1"/>
  <c r="I34" i="24"/>
  <c r="H165" i="2"/>
  <c r="H177" i="2"/>
  <c r="J177" i="2"/>
  <c r="J196" i="2" s="1"/>
  <c r="J165" i="2"/>
  <c r="F100" i="2"/>
  <c r="F112" i="2"/>
  <c r="F131" i="2" s="1"/>
  <c r="D196" i="2" l="1"/>
  <c r="I36" i="23"/>
  <c r="H196" i="2"/>
  <c r="F12" i="29"/>
  <c r="F23" i="29" s="1"/>
  <c r="F32" i="29" s="1"/>
  <c r="F50" i="29" s="1"/>
  <c r="F52" i="29" s="1"/>
  <c r="I36" i="24"/>
  <c r="I37" i="24" s="1"/>
  <c r="Q34" i="24"/>
  <c r="Q36" i="24" s="1"/>
  <c r="Q37" i="24" s="1"/>
  <c r="U36" i="23" l="1"/>
  <c r="U38" i="23" s="1"/>
  <c r="U39" i="23" s="1"/>
  <c r="I38" i="23"/>
  <c r="I39" i="23" s="1"/>
</calcChain>
</file>

<file path=xl/sharedStrings.xml><?xml version="1.0" encoding="utf-8"?>
<sst xmlns="http://schemas.openxmlformats.org/spreadsheetml/2006/main" count="364" uniqueCount="184">
  <si>
    <t>หมายเหตุ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</si>
  <si>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</si>
  <si>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</si>
  <si>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</si>
  <si>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</si>
  <si>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</si>
  <si>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</si>
  <si>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</si>
  <si>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</si>
  <si>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</si>
  <si>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</si>
  <si>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</si>
  <si>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</si>
  <si>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 xml:space="preserve">รายได้ </t>
  </si>
  <si>
    <t xml:space="preserve"> </t>
  </si>
  <si>
    <t>รวมรายได้</t>
  </si>
  <si>
    <t xml:space="preserve">ค่าใช้จ่าย </t>
  </si>
  <si>
    <t>รวมค่าใช้จ่าย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</si>
  <si>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</si>
  <si>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</si>
  <si>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</si>
  <si>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สินทรัพย์</t>
  </si>
  <si>
    <t>ทุนเรือนหุ้น</t>
  </si>
  <si>
    <t>ที่ออกและ</t>
  </si>
  <si>
    <t xml:space="preserve">ชำระแล้ว </t>
  </si>
  <si>
    <t xml:space="preserve">   ทุนจดทะเบียน</t>
  </si>
  <si>
    <t xml:space="preserve">   จัดสรรแล้ว</t>
  </si>
  <si>
    <t>การเปลี่ยนแปลงในสินทรัพย์และหนี้สินดำเนินงาน</t>
  </si>
  <si>
    <t>ดอกเบี้ยรับ</t>
  </si>
  <si>
    <t>งบการเงินเฉพาะกิจการ</t>
  </si>
  <si>
    <t xml:space="preserve">   ทุนที่ออกและชำระแล้ว</t>
  </si>
  <si>
    <t>ค่าใช้จ่ายในการบริหาร</t>
  </si>
  <si>
    <t>31 มีนาคม</t>
  </si>
  <si>
    <t>งบแสดงฐานะการเงิน</t>
  </si>
  <si>
    <t>กำไรขาดทุนเบ็ดเสร็จอื่น</t>
  </si>
  <si>
    <t>กำไรขาดทุนเบ็ดเสร็จสำหรับงวด</t>
  </si>
  <si>
    <t xml:space="preserve">   กำไรขาดทุนเบ็ดเสร็จอื่น</t>
  </si>
  <si>
    <t>ยังไม่ได้จัดสรร</t>
  </si>
  <si>
    <t>(ไม่ได้ตรวจสอบ)</t>
  </si>
  <si>
    <t xml:space="preserve">      ทุนสำรองตามกฎหมาย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</si>
  <si>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</si>
  <si>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</si>
  <si>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</si>
  <si>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สำหรับงวดสามเดือนสิ้นสุด</t>
  </si>
  <si>
    <t>งบกำไรขาดทุนเบ็ดเสร็จ (ไม่ได้ตรวจสอบ)</t>
  </si>
  <si>
    <t>งบแสดงการเปลี่ยนแปลงส่วนของผู้ถือหุ้น (ไม่ได้ตรวจสอบ)</t>
  </si>
  <si>
    <t>งบกระแสเงินสด (ไม่ได้ตรวจสอบ)</t>
  </si>
  <si>
    <t xml:space="preserve">รวมส่วนของผู้ถือหุ้น  </t>
  </si>
  <si>
    <t>ค่าเสื่อมราคาและค่าตัดจำหน่าย</t>
  </si>
  <si>
    <t>หนี้สินหมุนเวียนอื่น</t>
  </si>
  <si>
    <t>สินทรัพย์ไม่หมุนเวียนอื่น</t>
  </si>
  <si>
    <t>เงินลงทุนในบริษัทร่วม</t>
  </si>
  <si>
    <t>สินค้าคงเหลือ</t>
  </si>
  <si>
    <t>กำไรสะสม</t>
  </si>
  <si>
    <t>(พันบาท)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</si>
  <si>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</si>
  <si>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</si>
  <si>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องค์ประกอบอื่นของส่วนของผู้ถือหุ้น</t>
  </si>
  <si>
    <t>หนี้สินภาษีเงินได้รอการตัดบัญชี</t>
  </si>
  <si>
    <t xml:space="preserve">   ยังไม่ได้จัดสรร</t>
  </si>
  <si>
    <t xml:space="preserve">กำไรสะสม  </t>
  </si>
  <si>
    <t>บริษัท ไทยเรยอน จำกัด (มหาชน)</t>
  </si>
  <si>
    <t>เงินลงทุนในการร่วมค้า</t>
  </si>
  <si>
    <t>ที่ดิน อาคารและอุปกรณ์</t>
  </si>
  <si>
    <t>เงินกู้ยืมระยะสั้นจากสถาบันการเงิน</t>
  </si>
  <si>
    <t>รายได้จากการขาย</t>
  </si>
  <si>
    <t>กำไรจากอัตราแลกเปลี่ยน</t>
  </si>
  <si>
    <t>เงินปันผลรับ</t>
  </si>
  <si>
    <t>รายได้อื่น</t>
  </si>
  <si>
    <t>ต้นทุนขาย</t>
  </si>
  <si>
    <t>ผลต่างของอัตราแลกเปลี่ยนจากการแปลงค่างบการเงิน</t>
  </si>
  <si>
    <t>กฎหมาย</t>
  </si>
  <si>
    <t>แปลงค่างบการเงิน</t>
  </si>
  <si>
    <t>รวม</t>
  </si>
  <si>
    <t>องค์ประกอบอื่นของ</t>
  </si>
  <si>
    <t>เงินสดจ่ายเพื่อซื้อที่ดิน อาคารและอุปกรณ์</t>
  </si>
  <si>
    <t>เงินสดรับจากการจำหน่ายอุปกรณ์</t>
  </si>
  <si>
    <t>รายได้ดอกเบี้ย</t>
  </si>
  <si>
    <t>ต้นทุนในการจัดจำหน่าย</t>
  </si>
  <si>
    <t>งบการเงินที่แสดงเงินลงทุนตามวิธีส่วนได้เสีย</t>
  </si>
  <si>
    <t xml:space="preserve">      ทุนสำรองทั่วไป</t>
  </si>
  <si>
    <t xml:space="preserve">   มูลค่ายุติธรรมผ่านกำไรขาดทุนเบ็ดเสร็จอื่น</t>
  </si>
  <si>
    <t>ต้นทุนทางการเงิน</t>
  </si>
  <si>
    <t>กำไร (ขาดทุน) เบ็ดเสร็จรวมสำหรับงวด</t>
  </si>
  <si>
    <t>ผลกำไรจากเงินลงทุนในตราสารทุนที่กำหนดให้วัดมูลค่าด้วย</t>
  </si>
  <si>
    <t>ผลกำไรจากเงินลงทุน</t>
  </si>
  <si>
    <t>เงินลงทุนตามวิธีส่วนได้เสีย</t>
  </si>
  <si>
    <t>งบการเงินที่แสดง</t>
  </si>
  <si>
    <t>รวมกำไร (ขาดทุน) เบ็ดเสร็จสำหรับงวด</t>
  </si>
  <si>
    <t>ทุนสำรองทั่วไป</t>
  </si>
  <si>
    <t>ทุนสำรองตาม</t>
  </si>
  <si>
    <t>งบกำไรขาดทุน (ไม่ได้ตรวจสอบ)</t>
  </si>
  <si>
    <t>วัดมูลค่าด้วยมูลค่า</t>
  </si>
  <si>
    <t>ยุติธรรมผ่านกำไรขาดทุน</t>
  </si>
  <si>
    <t>ในตราสารทุนที่กำหนดให้</t>
  </si>
  <si>
    <t>เบ็ดเสร็จอื่น</t>
  </si>
  <si>
    <t xml:space="preserve">สินทรัพย์ทางการเงินหมุนเวียน </t>
  </si>
  <si>
    <t>สินทรัพย์ทางการเงินไม่หมุนเวียนอื่น</t>
  </si>
  <si>
    <t xml:space="preserve">   กำไรหรือขาดทุนในภายหลัง</t>
  </si>
  <si>
    <t>ผลต่างของอัตรา</t>
  </si>
  <si>
    <t>แลกเปลี่ยนจากการ</t>
  </si>
  <si>
    <t xml:space="preserve">   กำไร (ขาดทุน) เบ็ดเสร็จอื่น</t>
  </si>
  <si>
    <t>ของผลประโยชน์</t>
  </si>
  <si>
    <t>พนักงานที่กำหนดไว้</t>
  </si>
  <si>
    <t>เบ็ดเสร็จอื่นของ</t>
  </si>
  <si>
    <t>บริษัทร่วมที่ใช้</t>
  </si>
  <si>
    <t>วิธีส่วนได้เสีย</t>
  </si>
  <si>
    <t>ยอดคงเหลือ ณ วันที่ 1 เมษายน 2564</t>
  </si>
  <si>
    <t>ภาษีเงินได้นิติบุคคลค้างจ่าย</t>
  </si>
  <si>
    <t xml:space="preserve">   กำไร</t>
  </si>
  <si>
    <t xml:space="preserve">ยอดคงเหลือ ณ วันที่ 31 มีนาคม 2563 ตามที่รายงานในงวดก่อน </t>
  </si>
  <si>
    <t>ยอดคงเหลือ ณ วันที่ 1 เมษายน 2563 - ปรับปรุงใหม่</t>
  </si>
  <si>
    <t>กำไร (ขาดทุน) สำหรับงวด</t>
  </si>
  <si>
    <t>ส่วนแบ่งกำไร (ขาดทุน) ของบริษัทร่วมที่ใช้วิธีส่วนได้เสีย</t>
  </si>
  <si>
    <t>กำไร (ขาดทุน) ก่อนภาษีเงินได้</t>
  </si>
  <si>
    <t xml:space="preserve">   ขาดทุน - ปรับปรุงใหม่</t>
  </si>
  <si>
    <t>ส่วนแบ่ง (กำไร) ขาดทุนของบริษัทร่วมที่ใช้วิธีส่วนได้เสีย</t>
  </si>
  <si>
    <t>ผลกระทบจากรายการปรับปรุง</t>
  </si>
  <si>
    <t xml:space="preserve">(รายได้) ค่าใช้จ่ายภาษีเงินได้ </t>
  </si>
  <si>
    <t>กระแสเงินสดสุทธิได้มาจาก (ใช้ไปใน) กิจกรรมดำเนินงาน</t>
  </si>
  <si>
    <t>ประมาณการหนี้สินสำหรับผลประโยชน์พนักงาน</t>
  </si>
  <si>
    <t>เงินสดรับจากเงินกู้ยืมระยะสั้นจากสถาบันการเงิน</t>
  </si>
  <si>
    <t>กระแสเงินสดสุทธิได้มาจาก (ใช้ไปใน) กิจกรรมจัดหาเงิน</t>
  </si>
  <si>
    <t>ดอกเบี้ยจ่าย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</si>
  <si>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</si>
  <si>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วันที่ 1 เมษายน</t>
  </si>
  <si>
    <t>(ปรับปรุงใหม่)</t>
  </si>
  <si>
    <t>2, 5</t>
  </si>
  <si>
    <t>3, 4</t>
  </si>
  <si>
    <t>กำไร (ขาดทุน) จากกิจกรรมดำเนินงาน</t>
  </si>
  <si>
    <t>ภาษีเงินได้ของรายการที่จะไม่ถูกจัดประเภทใหม่ไว้ใน</t>
  </si>
  <si>
    <t>กลับรายการขาดทุนจากการปรับมูลค่าสินค้า</t>
  </si>
  <si>
    <t>สินทรัพย์ทางการเงินหมุนเวียนลดลง</t>
  </si>
  <si>
    <t>เงินสดจ่ายชำระคืนเงินกู้ยืมระยะสั้นจากสถาบันการเงิน</t>
  </si>
  <si>
    <r>
      <t xml:space="preserve">กำไร (ขาดทุน) ต่อหุ้น </t>
    </r>
    <r>
      <rPr>
        <b/>
        <i/>
        <sz val="15"/>
        <rFont val="Angsana New"/>
        <family val="1"/>
      </rPr>
      <t>(บาท)</t>
    </r>
  </si>
  <si>
    <t>กำไร (ขาดทุน) ต่อหุ้นขั้นพื้นฐาน</t>
  </si>
  <si>
    <t>ยอดคงเหลือ ณ วันที่ 1 เมษายน 2563</t>
  </si>
  <si>
    <t>กำไรขาดทุนเบ็ดเสร็จอื่นสำหรับงวด - สุทธิจากภาษี</t>
  </si>
  <si>
    <t>ส่วนแบ่งกำไร (ขาดทุน)</t>
  </si>
  <si>
    <t xml:space="preserve">ผลกำไร (ขาดทุน) </t>
  </si>
  <si>
    <t>จากการวัดมูลค่าใหม่</t>
  </si>
  <si>
    <t>รวมกำไรขาดทุนเบ็ดเสร็จสำหรับงวด</t>
  </si>
  <si>
    <t>ปรับรายการที่กระทบกำไร (ขาดทุน) เป็นเงินสดรับ (จ่าย)</t>
  </si>
  <si>
    <t>30 กันยายน</t>
  </si>
  <si>
    <t xml:space="preserve"> วันที่ 30 กันยายน</t>
  </si>
  <si>
    <t>สำหรับงวดหกเดือนสิ้นสุด</t>
  </si>
  <si>
    <t>ยอดคงเหลือ ณ วันที่ 30 กันยายน 2563</t>
  </si>
  <si>
    <t>ยอดคงเหลือ ณ วันที่ 30 กันยายน 2564</t>
  </si>
  <si>
    <t>สำหรับงวดหกเดือนสิ้นสุดวันที่ 30 กันยายน 2563</t>
  </si>
  <si>
    <t>สำหรับงวดหกเดือนสิ้นสุดวันที่ 30 กันยายน 2564</t>
  </si>
  <si>
    <t xml:space="preserve">   โอนผลกำไรจากเงินลงทุนในตราสารทุนที่กำหนดให้วัดมูลค่าด้วย</t>
  </si>
  <si>
    <t xml:space="preserve">        มูลค่ายุติธรรมผ่านกำไรขาดทุนเบ็ดเสร็จอื่นไปยังกำไรสะสม</t>
  </si>
  <si>
    <t xml:space="preserve">        จากการได้มาซึ่งอิทธิพลอย่างมีสาระสำคัญ</t>
  </si>
  <si>
    <t>วันที่ 30 กันยายน</t>
  </si>
  <si>
    <t>เงินสดจ่ายเพื่อการลงทุนในบริษัทร่วม</t>
  </si>
  <si>
    <t>เงินปันผลจ่าย</t>
  </si>
  <si>
    <t>เงินสดและรายการเทียบเท่าเงินสด ณ วันที่ 30 กันยายน</t>
  </si>
  <si>
    <t>รายการกับผู้ถือหุ้นที่บันทึกโดยตรงเข้าส่วนของผู้ถือหุ้น</t>
  </si>
  <si>
    <t xml:space="preserve">    เงินทุนที่ได้รับจากผู้ถือหุ้นและการจัดสรรส่วนทุนให้ผู้ถือหุ้น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</si>
  <si>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</si>
  <si>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รวมเงินทุนที่ได้รับจากผู้ถือหุ้นและการจัดสรรส่วนทุนให้ผู้ถือหุ้น</t>
  </si>
  <si>
    <t>ส่วนแบ่งกำไรของบริษัทร่วมที่ใช้วิธีส่วนได้เสีย</t>
  </si>
  <si>
    <t>กำไรก่อนภาษีเงินได้</t>
  </si>
  <si>
    <t>กำไรสำหรับงวด</t>
  </si>
  <si>
    <r>
      <t xml:space="preserve">กำไรต่อหุ้น </t>
    </r>
    <r>
      <rPr>
        <b/>
        <i/>
        <sz val="15"/>
        <rFont val="Angsana New"/>
        <family val="1"/>
      </rPr>
      <t>(บาท)</t>
    </r>
  </si>
  <si>
    <t>กำไรต่อหุ้นขั้นพื้นฐาน</t>
  </si>
  <si>
    <t>กำไรเบ็ดเสร็จรวมสำหรับงวด</t>
  </si>
  <si>
    <t>ผลประโยชน์พนักงานจ่าย</t>
  </si>
  <si>
    <t>กระแสเงินสดสุทธิใช้ไปในกิจกรรมลงทุน</t>
  </si>
  <si>
    <t>3, 4, 5</t>
  </si>
  <si>
    <t>5</t>
  </si>
  <si>
    <t>ส่วนแบ่งขาดทุนเบ็ดเสร็จอื่นของบริษัทร่วมตามวิธีส่วนได้เสีย</t>
  </si>
  <si>
    <t xml:space="preserve">   ตามวิธีส่วนได้เสีย</t>
  </si>
  <si>
    <t>ส่วนแบ่งกำไร (ขาดทุน) เบ็ดเสร็จอื่นของบริษัทร่วม</t>
  </si>
  <si>
    <t>ประมาณการหนี้สินไม่หมุนเวียนสำหรับ</t>
  </si>
  <si>
    <t xml:space="preserve">   ผลประโยชน์พนักงาน</t>
  </si>
  <si>
    <t xml:space="preserve">   ในภายหลัง</t>
  </si>
  <si>
    <t>รายการที่อาจถูกจัดประเภทใหม่ไว้ในกำไรหรือขาดทุน</t>
  </si>
  <si>
    <t>รวมรายการที่อาจถูกจัดประเภทใหม่ไว้ในกำไรหรือขาดทุน</t>
  </si>
  <si>
    <t>รายการที่จะไม่ถูกจัดประเภทใหม่ไว้ในกำไรหรือขาดทุน</t>
  </si>
  <si>
    <t>รวมรายการที่จะไม่ถูกจัดประเภทใหม่ไว้ในกำไรหรือขาดทุน</t>
  </si>
  <si>
    <t>(กำไร) ขาดทุนจากอัตราแลกเปลี่ยนที่ยังไม่เกิดขึ้น</t>
  </si>
  <si>
    <t>(หุ้นสามัญจำนวน 201,600,000 หุ้น มูลค่า 1 บาท ต่อหุ้น)</t>
  </si>
  <si>
    <t>(ค่าใช้จ่าย) รายได้ภาษีเงินได้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</si>
</sst>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</numFmts>
  <fonts count="16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sz val="8"/>
      <name val="Arial"/>
      <family val="2"/>
    </font>
    <font>
      <sz val="10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8"/>
      <color rgb="FF0000FF"/>
      <name val="Arial"/>
      <family val="2"/>
    </font>
    <font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3" fillId="0" borderId="0" applyFont="0" applyFill="0" applyBorder="0" applyAlignment="0" applyProtection="0"/>
    <xf numFmtId="0" fontId="13" fillId="0" borderId="0"/>
    <xf numFmtId="0" fontId="1" fillId="0" borderId="0"/>
    <xf numFmtId="0" fontId="13" fillId="0" borderId="0"/>
    <xf numFmtId="0" fontId="12" fillId="0" borderId="0">
      <alignment vertical="top"/>
    </xf>
    <xf numFmtId="0" fontId="1" fillId="0" borderId="0"/>
    <xf numFmtId="0" fontId="3" fillId="0" borderId="0"/>
  </cellStyleXfs>
  <cellXfs count="233">
    <xf numFmtId="0" fontId="0" fillId="0" borderId="0" xfId="0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/>
    <xf numFmtId="164" fontId="4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right"/>
    </xf>
    <xf numFmtId="0" fontId="3" fillId="0" borderId="0" xfId="0" applyFont="1" applyFill="1" applyAlignment="1"/>
    <xf numFmtId="164" fontId="3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/>
    <xf numFmtId="164" fontId="3" fillId="0" borderId="0" xfId="0" applyNumberFormat="1" applyFont="1" applyFill="1" applyAlignment="1"/>
    <xf numFmtId="164" fontId="7" fillId="0" borderId="0" xfId="0" applyNumberFormat="1" applyFont="1" applyFill="1" applyAlignment="1"/>
    <xf numFmtId="49" fontId="9" fillId="0" borderId="0" xfId="0" applyNumberFormat="1" applyFont="1" applyFill="1" applyAlignment="1"/>
    <xf numFmtId="49" fontId="3" fillId="0" borderId="0" xfId="0" applyNumberFormat="1" applyFont="1" applyFill="1" applyAlignment="1"/>
    <xf numFmtId="49" fontId="7" fillId="0" borderId="0" xfId="0" applyNumberFormat="1" applyFont="1" applyFill="1" applyAlignment="1"/>
    <xf numFmtId="49" fontId="4" fillId="0" borderId="0" xfId="0" applyNumberFormat="1" applyFont="1" applyFill="1" applyAlignment="1"/>
    <xf numFmtId="0" fontId="6" fillId="0" borderId="0" xfId="0" applyFont="1" applyFill="1" applyAlignment="1"/>
    <xf numFmtId="49" fontId="2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 applyAlignment="1"/>
    <xf numFmtId="165" fontId="7" fillId="0" borderId="0" xfId="1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horizontal="left"/>
    </xf>
    <xf numFmtId="165" fontId="7" fillId="0" borderId="0" xfId="1" applyNumberFormat="1" applyFont="1" applyFill="1" applyAlignment="1"/>
    <xf numFmtId="0" fontId="2" fillId="0" borderId="0" xfId="0" applyFont="1" applyFill="1" applyAlignment="1"/>
    <xf numFmtId="165" fontId="4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0" fillId="0" borderId="0" xfId="0" applyFont="1" applyFill="1" applyAlignment="1"/>
    <xf numFmtId="0" fontId="4" fillId="0" borderId="0" xfId="0" applyFont="1" applyFill="1" applyAlignment="1">
      <alignment horizontal="justify"/>
    </xf>
    <xf numFmtId="164" fontId="10" fillId="0" borderId="0" xfId="0" applyNumberFormat="1" applyFont="1" applyFill="1" applyAlignment="1">
      <alignment horizontal="right"/>
    </xf>
    <xf numFmtId="165" fontId="10" fillId="0" borderId="0" xfId="1" applyNumberFormat="1" applyFont="1" applyFill="1" applyAlignment="1">
      <alignment horizontal="right"/>
    </xf>
    <xf numFmtId="0" fontId="10" fillId="0" borderId="0" xfId="0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49" fontId="0" fillId="0" borderId="0" xfId="0" applyNumberFormat="1" applyFill="1" applyAlignment="1"/>
    <xf numFmtId="0" fontId="0" fillId="0" borderId="0" xfId="0" applyFill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Alignment="1">
      <alignment horizontal="center"/>
    </xf>
    <xf numFmtId="165" fontId="4" fillId="0" borderId="0" xfId="1" applyNumberFormat="1" applyFont="1" applyFill="1" applyAlignment="1"/>
    <xf numFmtId="164" fontId="0" fillId="0" borderId="0" xfId="0" applyNumberFormat="1" applyFill="1" applyBorder="1" applyAlignment="1">
      <alignment horizontal="right"/>
    </xf>
    <xf numFmtId="0" fontId="4" fillId="0" borderId="0" xfId="0" applyFont="1" applyFill="1" applyBorder="1" applyAlignment="1"/>
    <xf numFmtId="164" fontId="4" fillId="0" borderId="0" xfId="0" applyNumberFormat="1" applyFont="1" applyFill="1" applyAlignment="1"/>
    <xf numFmtId="165" fontId="4" fillId="0" borderId="4" xfId="1" applyNumberFormat="1" applyFont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65" fontId="7" fillId="0" borderId="0" xfId="1" applyNumberFormat="1" applyFont="1" applyFill="1" applyBorder="1" applyAlignment="1"/>
    <xf numFmtId="165" fontId="4" fillId="0" borderId="0" xfId="1" applyNumberFormat="1" applyFont="1" applyFill="1" applyBorder="1" applyAlignment="1">
      <alignment horizontal="center"/>
    </xf>
    <xf numFmtId="165" fontId="4" fillId="0" borderId="0" xfId="1" applyNumberFormat="1" applyFont="1" applyFill="1" applyBorder="1" applyAlignment="1"/>
    <xf numFmtId="0" fontId="4" fillId="0" borderId="0" xfId="0" applyFont="1" applyFill="1" applyBorder="1" applyAlignment="1">
      <alignment horizontal="justify"/>
    </xf>
    <xf numFmtId="165" fontId="3" fillId="0" borderId="0" xfId="0" applyNumberFormat="1" applyFont="1" applyFill="1" applyBorder="1" applyAlignment="1"/>
    <xf numFmtId="164" fontId="4" fillId="0" borderId="0" xfId="0" applyNumberFormat="1" applyFont="1" applyFill="1" applyAlignment="1">
      <alignment horizontal="left"/>
    </xf>
    <xf numFmtId="165" fontId="0" fillId="0" borderId="0" xfId="0" applyNumberFormat="1" applyFill="1" applyBorder="1" applyAlignment="1"/>
    <xf numFmtId="164" fontId="0" fillId="0" borderId="0" xfId="0" applyNumberFormat="1" applyFont="1" applyFill="1" applyAlignment="1">
      <alignment horizontal="right"/>
    </xf>
    <xf numFmtId="41" fontId="3" fillId="0" borderId="0" xfId="1" applyNumberFormat="1" applyFont="1" applyFill="1" applyAlignment="1">
      <alignment horizontal="center"/>
    </xf>
    <xf numFmtId="165" fontId="3" fillId="0" borderId="0" xfId="1" applyNumberFormat="1" applyFont="1" applyFill="1" applyAlignment="1"/>
    <xf numFmtId="43" fontId="0" fillId="0" borderId="0" xfId="1" applyFont="1" applyFill="1" applyAlignment="1">
      <alignment horizontal="center"/>
    </xf>
    <xf numFmtId="165" fontId="4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5" fontId="7" fillId="0" borderId="0" xfId="0" applyNumberFormat="1" applyFont="1" applyFill="1" applyAlignment="1"/>
    <xf numFmtId="165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/>
    <xf numFmtId="165" fontId="0" fillId="0" borderId="0" xfId="1" applyNumberFormat="1" applyFont="1" applyFill="1" applyBorder="1" applyAlignment="1">
      <alignment horizontal="center"/>
    </xf>
    <xf numFmtId="164" fontId="3" fillId="0" borderId="0" xfId="13" applyNumberFormat="1" applyFont="1" applyFill="1" applyAlignment="1">
      <alignment horizontal="right"/>
    </xf>
    <xf numFmtId="0" fontId="0" fillId="0" borderId="0" xfId="0" applyFont="1" applyFill="1" applyAlignment="1">
      <alignment horizontal="center"/>
    </xf>
    <xf numFmtId="43" fontId="0" fillId="0" borderId="0" xfId="1" applyFont="1" applyFill="1" applyAlignment="1"/>
    <xf numFmtId="49" fontId="0" fillId="0" borderId="0" xfId="0" applyNumberFormat="1" applyFont="1" applyFill="1" applyAlignment="1"/>
    <xf numFmtId="0" fontId="9" fillId="0" borderId="0" xfId="0" applyFont="1" applyFill="1" applyAlignment="1">
      <alignment horizontal="left"/>
    </xf>
    <xf numFmtId="49" fontId="0" fillId="0" borderId="0" xfId="0" applyNumberFormat="1" applyFill="1" applyBorder="1" applyAlignment="1"/>
    <xf numFmtId="0" fontId="7" fillId="0" borderId="0" xfId="0" applyFont="1" applyFill="1" applyBorder="1" applyAlignment="1"/>
    <xf numFmtId="43" fontId="3" fillId="0" borderId="0" xfId="1" applyFont="1" applyFill="1" applyBorder="1" applyAlignment="1">
      <alignment horizontal="right"/>
    </xf>
    <xf numFmtId="49" fontId="3" fillId="0" borderId="0" xfId="0" applyNumberFormat="1" applyFont="1" applyFill="1" applyBorder="1" applyAlignment="1"/>
    <xf numFmtId="164" fontId="3" fillId="0" borderId="1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Fill="1" applyBorder="1" applyAlignment="1"/>
    <xf numFmtId="165" fontId="4" fillId="0" borderId="0" xfId="0" applyNumberFormat="1" applyFont="1" applyFill="1" applyAlignment="1"/>
    <xf numFmtId="164" fontId="0" fillId="0" borderId="0" xfId="0" applyNumberFormat="1" applyFont="1" applyFill="1" applyAlignment="1"/>
    <xf numFmtId="0" fontId="0" fillId="0" borderId="0" xfId="0" applyFont="1" applyFill="1" applyBorder="1" applyAlignment="1"/>
    <xf numFmtId="0" fontId="2" fillId="0" borderId="0" xfId="0" applyFont="1" applyFill="1" applyAlignment="1">
      <alignment horizontal="justify"/>
    </xf>
    <xf numFmtId="165" fontId="3" fillId="0" borderId="0" xfId="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41" fontId="3" fillId="0" borderId="0" xfId="0" applyNumberFormat="1" applyFont="1" applyFill="1" applyAlignment="1">
      <alignment horizontal="right"/>
    </xf>
    <xf numFmtId="41" fontId="0" fillId="0" borderId="0" xfId="0" applyNumberFormat="1" applyFont="1" applyFill="1" applyAlignment="1">
      <alignment horizontal="right"/>
    </xf>
    <xf numFmtId="164" fontId="3" fillId="0" borderId="0" xfId="13" applyNumberFormat="1" applyFill="1" applyBorder="1" applyAlignment="1">
      <alignment horizontal="right"/>
    </xf>
    <xf numFmtId="41" fontId="8" fillId="0" borderId="0" xfId="1" applyNumberFormat="1" applyFont="1" applyFill="1" applyAlignment="1">
      <alignment horizontal="center"/>
    </xf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/>
    <xf numFmtId="165" fontId="0" fillId="0" borderId="0" xfId="0" applyNumberFormat="1" applyFill="1" applyAlignment="1"/>
    <xf numFmtId="43" fontId="3" fillId="0" borderId="0" xfId="0" applyNumberFormat="1" applyFont="1" applyFill="1" applyAlignment="1"/>
    <xf numFmtId="43" fontId="7" fillId="0" borderId="0" xfId="1" applyFont="1" applyFill="1" applyAlignment="1"/>
    <xf numFmtId="41" fontId="7" fillId="0" borderId="0" xfId="0" applyNumberFormat="1" applyFont="1" applyFill="1" applyBorder="1" applyAlignment="1"/>
    <xf numFmtId="43" fontId="3" fillId="0" borderId="0" xfId="1" applyFont="1" applyFill="1" applyAlignment="1">
      <alignment horizontal="right"/>
    </xf>
    <xf numFmtId="49" fontId="4" fillId="0" borderId="0" xfId="0" applyNumberFormat="1" applyFont="1" applyFill="1"/>
    <xf numFmtId="49" fontId="0" fillId="0" borderId="0" xfId="0" applyNumberFormat="1" applyFill="1"/>
    <xf numFmtId="0" fontId="0" fillId="0" borderId="0" xfId="0" applyFill="1"/>
    <xf numFmtId="165" fontId="3" fillId="0" borderId="0" xfId="1" applyNumberFormat="1" applyFont="1" applyFill="1"/>
    <xf numFmtId="165" fontId="0" fillId="0" borderId="0" xfId="1" applyNumberFormat="1" applyFont="1" applyFill="1" applyAlignment="1">
      <alignment horizontal="center"/>
    </xf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/>
    <xf numFmtId="49" fontId="2" fillId="0" borderId="0" xfId="0" applyNumberFormat="1" applyFont="1" applyFill="1"/>
    <xf numFmtId="49" fontId="9" fillId="0" borderId="0" xfId="0" applyNumberFormat="1" applyFont="1" applyFill="1"/>
    <xf numFmtId="49" fontId="8" fillId="0" borderId="0" xfId="0" applyNumberFormat="1" applyFont="1" applyFill="1"/>
    <xf numFmtId="164" fontId="0" fillId="0" borderId="0" xfId="0" applyNumberFormat="1" applyFill="1" applyAlignment="1">
      <alignment horizontal="right"/>
    </xf>
    <xf numFmtId="165" fontId="3" fillId="0" borderId="0" xfId="0" applyNumberFormat="1" applyFont="1" applyFill="1"/>
    <xf numFmtId="49" fontId="3" fillId="0" borderId="0" xfId="0" applyNumberFormat="1" applyFont="1" applyFill="1"/>
    <xf numFmtId="165" fontId="4" fillId="0" borderId="0" xfId="1" applyNumberFormat="1" applyFont="1" applyFill="1" applyAlignment="1">
      <alignment horizontal="right"/>
    </xf>
    <xf numFmtId="165" fontId="4" fillId="0" borderId="3" xfId="1" applyNumberFormat="1" applyFont="1" applyFill="1" applyBorder="1" applyAlignment="1">
      <alignment horizontal="right"/>
    </xf>
    <xf numFmtId="41" fontId="3" fillId="0" borderId="0" xfId="1" applyNumberFormat="1" applyFont="1" applyFill="1" applyAlignment="1">
      <alignment horizontal="center" vertical="center"/>
    </xf>
    <xf numFmtId="41" fontId="0" fillId="0" borderId="0" xfId="1" applyNumberFormat="1" applyFont="1" applyFill="1" applyAlignment="1">
      <alignment horizontal="center"/>
    </xf>
    <xf numFmtId="49" fontId="0" fillId="0" borderId="0" xfId="0" applyNumberFormat="1" applyFont="1" applyFill="1"/>
    <xf numFmtId="165" fontId="0" fillId="0" borderId="0" xfId="1" applyNumberFormat="1" applyFont="1" applyFill="1" applyAlignment="1"/>
    <xf numFmtId="49" fontId="8" fillId="0" borderId="0" xfId="0" applyNumberFormat="1" applyFont="1" applyFill="1" applyAlignment="1">
      <alignment horizontal="left" indent="1"/>
    </xf>
    <xf numFmtId="164" fontId="3" fillId="0" borderId="2" xfId="13" applyNumberFormat="1" applyBorder="1" applyAlignment="1">
      <alignment horizontal="right"/>
    </xf>
    <xf numFmtId="165" fontId="0" fillId="0" borderId="2" xfId="1" applyNumberFormat="1" applyFont="1" applyFill="1" applyBorder="1" applyAlignment="1">
      <alignment horizontal="right"/>
    </xf>
    <xf numFmtId="43" fontId="7" fillId="0" borderId="0" xfId="0" applyNumberFormat="1" applyFont="1" applyFill="1" applyBorder="1" applyAlignment="1"/>
    <xf numFmtId="0" fontId="14" fillId="0" borderId="0" xfId="0" applyFont="1" applyAlignment="1">
      <alignment horizontal="left" vertical="center" wrapText="1"/>
    </xf>
    <xf numFmtId="0" fontId="3" fillId="0" borderId="0" xfId="0" applyFont="1"/>
    <xf numFmtId="0" fontId="4" fillId="0" borderId="0" xfId="0" applyFont="1" applyAlignment="1">
      <alignment horizontal="left"/>
    </xf>
    <xf numFmtId="37" fontId="4" fillId="0" borderId="0" xfId="0" applyNumberFormat="1" applyFont="1"/>
    <xf numFmtId="165" fontId="4" fillId="0" borderId="4" xfId="1" applyNumberFormat="1" applyFont="1" applyFill="1" applyBorder="1" applyAlignment="1"/>
    <xf numFmtId="165" fontId="3" fillId="0" borderId="2" xfId="1" applyNumberFormat="1" applyFont="1" applyFill="1" applyBorder="1" applyAlignment="1"/>
    <xf numFmtId="165" fontId="3" fillId="0" borderId="0" xfId="1" applyNumberFormat="1" applyFont="1" applyFill="1" applyAlignment="1">
      <alignment horizontal="center"/>
    </xf>
    <xf numFmtId="43" fontId="3" fillId="0" borderId="0" xfId="1" applyFont="1" applyFill="1"/>
    <xf numFmtId="49" fontId="3" fillId="2" borderId="0" xfId="0" applyNumberFormat="1" applyFont="1" applyFill="1"/>
    <xf numFmtId="43" fontId="7" fillId="0" borderId="0" xfId="1" applyNumberFormat="1" applyFont="1" applyFill="1" applyAlignment="1"/>
    <xf numFmtId="43" fontId="0" fillId="0" borderId="1" xfId="1" applyNumberFormat="1" applyFont="1" applyFill="1" applyBorder="1" applyAlignment="1"/>
    <xf numFmtId="49" fontId="0" fillId="0" borderId="0" xfId="0" quotePrefix="1" applyNumberFormat="1" applyFont="1" applyFill="1" applyAlignment="1"/>
    <xf numFmtId="43" fontId="3" fillId="0" borderId="0" xfId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/>
    </xf>
    <xf numFmtId="165" fontId="0" fillId="0" borderId="2" xfId="0" applyNumberFormat="1" applyFont="1" applyFill="1" applyBorder="1" applyAlignment="1"/>
    <xf numFmtId="165" fontId="0" fillId="0" borderId="0" xfId="0" applyNumberFormat="1" applyFont="1" applyFill="1" applyBorder="1" applyAlignment="1"/>
    <xf numFmtId="165" fontId="4" fillId="0" borderId="4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41" fontId="10" fillId="0" borderId="0" xfId="0" applyNumberFormat="1" applyFont="1" applyFill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/>
    <xf numFmtId="49" fontId="0" fillId="0" borderId="0" xfId="0" applyNumberFormat="1"/>
    <xf numFmtId="165" fontId="8" fillId="0" borderId="0" xfId="0" applyNumberFormat="1" applyFont="1" applyFill="1" applyAlignment="1">
      <alignment horizontal="center"/>
    </xf>
    <xf numFmtId="165" fontId="0" fillId="0" borderId="2" xfId="1" applyNumberFormat="1" applyFont="1" applyFill="1" applyBorder="1" applyAlignment="1">
      <alignment horizontal="center"/>
    </xf>
    <xf numFmtId="49" fontId="4" fillId="0" borderId="0" xfId="0" applyNumberFormat="1" applyFont="1"/>
    <xf numFmtId="0" fontId="0" fillId="0" borderId="0" xfId="0" applyAlignment="1">
      <alignment horizontal="center"/>
    </xf>
    <xf numFmtId="0" fontId="3" fillId="2" borderId="0" xfId="0" applyFont="1" applyFill="1"/>
    <xf numFmtId="164" fontId="4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left" vertical="center"/>
    </xf>
    <xf numFmtId="43" fontId="7" fillId="0" borderId="0" xfId="1" applyFont="1" applyFill="1" applyAlignment="1">
      <alignment horizontal="right"/>
    </xf>
    <xf numFmtId="165" fontId="0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165" fontId="7" fillId="0" borderId="2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43" fontId="7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Alignment="1">
      <alignment horizontal="left"/>
    </xf>
    <xf numFmtId="164" fontId="4" fillId="0" borderId="4" xfId="0" applyNumberFormat="1" applyFont="1" applyFill="1" applyBorder="1" applyAlignment="1">
      <alignment horizontal="right"/>
    </xf>
    <xf numFmtId="165" fontId="15" fillId="0" borderId="0" xfId="1" applyNumberFormat="1" applyFont="1" applyFill="1" applyBorder="1" applyAlignment="1">
      <alignment vertical="center"/>
    </xf>
    <xf numFmtId="164" fontId="0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 applyAlignment="1"/>
    <xf numFmtId="165" fontId="0" fillId="0" borderId="0" xfId="0" applyNumberFormat="1" applyAlignment="1">
      <alignment horizontal="right" vertical="center"/>
    </xf>
    <xf numFmtId="164" fontId="3" fillId="0" borderId="2" xfId="13" applyNumberFormat="1" applyFill="1" applyBorder="1" applyAlignment="1">
      <alignment horizontal="right"/>
    </xf>
    <xf numFmtId="165" fontId="7" fillId="0" borderId="2" xfId="1" applyNumberFormat="1" applyFont="1" applyFill="1" applyBorder="1" applyAlignment="1"/>
    <xf numFmtId="165" fontId="0" fillId="0" borderId="2" xfId="1" applyNumberFormat="1" applyFont="1" applyFill="1" applyBorder="1" applyAlignment="1"/>
    <xf numFmtId="165" fontId="4" fillId="0" borderId="3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 vertical="center"/>
    </xf>
    <xf numFmtId="165" fontId="4" fillId="0" borderId="2" xfId="1" applyNumberFormat="1" applyFont="1" applyFill="1" applyBorder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4" fillId="0" borderId="2" xfId="1" applyNumberFormat="1" applyFont="1" applyFill="1" applyBorder="1" applyAlignment="1">
      <alignment vertical="top"/>
    </xf>
    <xf numFmtId="165" fontId="4" fillId="0" borderId="0" xfId="1" applyNumberFormat="1" applyFont="1" applyFill="1" applyAlignment="1">
      <alignment vertical="top"/>
    </xf>
    <xf numFmtId="165" fontId="4" fillId="0" borderId="0" xfId="4" applyNumberFormat="1" applyFont="1" applyFill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165" fontId="4" fillId="0" borderId="3" xfId="1" applyNumberFormat="1" applyFont="1" applyFill="1" applyBorder="1" applyAlignment="1">
      <alignment horizontal="right" vertical="center"/>
    </xf>
    <xf numFmtId="165" fontId="4" fillId="0" borderId="4" xfId="1" applyNumberFormat="1" applyFont="1" applyFill="1" applyBorder="1" applyAlignment="1">
      <alignment horizontal="right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165" fontId="4" fillId="0" borderId="0" xfId="1" applyNumberFormat="1" applyFont="1" applyFill="1" applyAlignment="1">
      <alignment horizontal="right" vertical="center"/>
    </xf>
    <xf numFmtId="165" fontId="8" fillId="0" borderId="5" xfId="1" applyNumberFormat="1" applyFont="1" applyBorder="1" applyAlignment="1">
      <alignment horizontal="center" vertical="center"/>
    </xf>
    <xf numFmtId="165" fontId="8" fillId="0" borderId="0" xfId="1" applyNumberFormat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165" fontId="4" fillId="0" borderId="2" xfId="1" applyNumberFormat="1" applyFont="1" applyFill="1" applyBorder="1" applyAlignment="1">
      <alignment horizontal="right" vertical="center"/>
    </xf>
    <xf numFmtId="41" fontId="4" fillId="0" borderId="4" xfId="0" applyNumberFormat="1" applyFont="1" applyFill="1" applyBorder="1" applyAlignment="1">
      <alignment horizontal="right" vertical="center"/>
    </xf>
    <xf numFmtId="41" fontId="4" fillId="0" borderId="0" xfId="0" applyNumberFormat="1" applyFont="1" applyFill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0" fillId="0" borderId="0" xfId="0" applyNumberFormat="1" applyFill="1" applyBorder="1" applyAlignment="1">
      <alignment vertical="center"/>
    </xf>
    <xf numFmtId="165" fontId="4" fillId="0" borderId="1" xfId="1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4" fontId="4" fillId="0" borderId="0" xfId="0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top"/>
    </xf>
    <xf numFmtId="165" fontId="4" fillId="0" borderId="0" xfId="1" applyNumberFormat="1" applyFont="1" applyFill="1" applyAlignment="1">
      <alignment horizontal="right" vertical="top"/>
    </xf>
    <xf numFmtId="165" fontId="4" fillId="0" borderId="0" xfId="1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center"/>
    </xf>
    <xf numFmtId="43" fontId="0" fillId="0" borderId="1" xfId="0" applyNumberFormat="1" applyBorder="1" applyAlignment="1">
      <alignment vertical="center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49" fontId="8" fillId="0" borderId="0" xfId="0" applyNumberFormat="1" applyFont="1" applyFill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8" fillId="0" borderId="0" xfId="0" applyFont="1" applyFill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Comma 3 3" xfId="5" xr:uid="{00000000-0005-0000-0000-000004000000}"/>
    <cellStyle name="Comma 5" xfId="6" xr:uid="{00000000-0005-0000-0000-000005000000}"/>
    <cellStyle name="Comma 92" xfId="7" xr:uid="{00000000-0005-0000-0000-000006000000}"/>
    <cellStyle name="Normal" xfId="0" builtinId="0"/>
    <cellStyle name="Normal 11 2 2" xfId="8" xr:uid="{00000000-0005-0000-0000-000008000000}"/>
    <cellStyle name="Normal 2 2 2" xfId="9" xr:uid="{00000000-0005-0000-0000-000009000000}"/>
    <cellStyle name="Normal 3" xfId="10" xr:uid="{00000000-0005-0000-0000-00000A000000}"/>
    <cellStyle name="Normal 38" xfId="11" xr:uid="{00000000-0005-0000-0000-00000B000000}"/>
    <cellStyle name="Normal 4 3" xfId="12" xr:uid="{00000000-0005-0000-0000-00000C000000}"/>
    <cellStyle name="Normal 5" xfId="13" xr:uid="{00000000-0005-0000-0000-00000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naksuppamit/AppData/Local/Microsoft/Windows/INetCache/Content.Outlook/BANZ83CA/Draft%20FS%20EN%20-%20Thai%20Rayon%20-%20Q1'22%20V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 4-5"/>
      <sheetName val="PL 6"/>
      <sheetName val="OCI 7"/>
      <sheetName val="Equity 8"/>
      <sheetName val="Equity 9"/>
      <sheetName val="CF 10-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5">
          <cell r="M25">
            <v>6338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97"/>
  <sheetViews>
    <sheetView view="pageBreakPreview" topLeftCell="A193" zoomScaleNormal="85" zoomScaleSheetLayoutView="100" workbookViewId="0">
      <selection activeCell="F158" sqref="F158"/>
    </sheetView>
  </sheetViews>
  <sheetFormatPr defaultColWidth="9.125" defaultRowHeight="21.75" customHeight="1" x14ac:dyDescent="0.55000000000000004"/>
  <cols>
    <col min="1" max="1" width="52" style="15" customWidth="1"/>
    <col min="2" max="2" width="8.875" style="6" customWidth="1"/>
    <col min="3" max="3" width="1.375" style="10" customWidth="1"/>
    <col min="4" max="4" width="16" style="10" customWidth="1"/>
    <col min="5" max="5" width="0.75" style="10" customWidth="1"/>
    <col min="6" max="6" width="16" style="10" customWidth="1"/>
    <col min="7" max="7" width="0.875" style="10" customWidth="1"/>
    <col min="8" max="8" width="16" style="10" customWidth="1"/>
    <col min="9" max="9" width="0.875" style="10" customWidth="1"/>
    <col min="10" max="10" width="16" style="10" customWidth="1"/>
    <col min="11" max="12" width="12.75" style="10" bestFit="1" customWidth="1"/>
    <col min="13" max="13" width="14.625" style="10" bestFit="1" customWidth="1"/>
    <col min="14" max="14" width="10.875" style="10" bestFit="1" customWidth="1"/>
    <col min="15" max="16384" width="9.125" style="10"/>
  </cols>
  <sheetData>
    <row r="1" spans="1:13" ht="23.25" customHeight="1" x14ac:dyDescent="0.6">
      <c r="A1" s="18" t="s">
        <v>61</v>
      </c>
      <c r="C1" s="17"/>
      <c r="D1" s="8"/>
      <c r="E1" s="17"/>
      <c r="F1" s="17"/>
      <c r="G1" s="17"/>
      <c r="H1" s="17"/>
      <c r="I1" s="17"/>
      <c r="J1" s="17"/>
    </row>
    <row r="2" spans="1:13" ht="23.25" customHeight="1" x14ac:dyDescent="0.6">
      <c r="A2" s="18" t="s">
        <v>33</v>
      </c>
      <c r="C2" s="17"/>
      <c r="D2" s="8"/>
      <c r="E2" s="17"/>
      <c r="F2" s="17"/>
      <c r="G2" s="17"/>
      <c r="H2" s="17"/>
      <c r="I2" s="17"/>
      <c r="J2" s="17"/>
    </row>
    <row r="3" spans="1:13" ht="23.25" customHeight="1" x14ac:dyDescent="0.6">
      <c r="A3" s="18"/>
      <c r="C3" s="17"/>
      <c r="D3" s="8"/>
      <c r="E3" s="17"/>
      <c r="F3" s="17"/>
      <c r="G3" s="17"/>
      <c r="H3" s="17"/>
      <c r="I3" s="17"/>
      <c r="J3" s="17"/>
    </row>
    <row r="4" spans="1:13" ht="21.75" customHeight="1" x14ac:dyDescent="0.6">
      <c r="A4" s="18"/>
      <c r="C4" s="17"/>
      <c r="D4" s="221" t="s">
        <v>87</v>
      </c>
      <c r="E4" s="221"/>
      <c r="F4" s="221"/>
      <c r="G4" s="8"/>
      <c r="H4" s="8"/>
      <c r="I4" s="8"/>
      <c r="J4" s="8"/>
    </row>
    <row r="5" spans="1:13" ht="21.75" customHeight="1" x14ac:dyDescent="0.6">
      <c r="B5" s="23"/>
      <c r="C5" s="24"/>
      <c r="D5" s="221" t="s">
        <v>86</v>
      </c>
      <c r="E5" s="221"/>
      <c r="F5" s="221"/>
      <c r="G5" s="19"/>
      <c r="H5" s="221" t="s">
        <v>29</v>
      </c>
      <c r="I5" s="221"/>
      <c r="J5" s="221"/>
    </row>
    <row r="6" spans="1:13" ht="21.75" customHeight="1" x14ac:dyDescent="0.6">
      <c r="A6" s="18"/>
      <c r="B6" s="23"/>
      <c r="C6" s="24"/>
      <c r="D6" s="77" t="s">
        <v>143</v>
      </c>
      <c r="E6" s="21"/>
      <c r="F6" s="2" t="s">
        <v>32</v>
      </c>
      <c r="G6" s="21"/>
      <c r="H6" s="77" t="s">
        <v>143</v>
      </c>
      <c r="I6" s="21"/>
      <c r="J6" s="2" t="s">
        <v>32</v>
      </c>
    </row>
    <row r="7" spans="1:13" ht="21.75" customHeight="1" x14ac:dyDescent="0.6">
      <c r="A7" s="18" t="s">
        <v>21</v>
      </c>
      <c r="B7" s="23" t="s">
        <v>0</v>
      </c>
      <c r="C7" s="24"/>
      <c r="D7" s="2">
        <v>2564</v>
      </c>
      <c r="E7" s="21"/>
      <c r="F7" s="2">
        <v>2564</v>
      </c>
      <c r="G7" s="21"/>
      <c r="H7" s="2">
        <v>2564</v>
      </c>
      <c r="I7" s="21"/>
      <c r="J7" s="2">
        <v>2564</v>
      </c>
    </row>
    <row r="8" spans="1:13" ht="21.75" customHeight="1" x14ac:dyDescent="0.6">
      <c r="A8" s="18"/>
      <c r="B8" s="23"/>
      <c r="C8" s="24"/>
      <c r="D8" s="47" t="s">
        <v>38</v>
      </c>
      <c r="E8" s="21"/>
      <c r="F8" s="47"/>
      <c r="G8" s="21"/>
      <c r="H8" s="47" t="s">
        <v>38</v>
      </c>
      <c r="I8" s="21"/>
      <c r="J8" s="47"/>
    </row>
    <row r="9" spans="1:13" ht="21.75" customHeight="1" x14ac:dyDescent="0.55000000000000004">
      <c r="B9" s="23"/>
      <c r="C9" s="24"/>
      <c r="D9" s="224" t="s">
        <v>54</v>
      </c>
      <c r="E9" s="224"/>
      <c r="F9" s="224"/>
      <c r="G9" s="224"/>
      <c r="H9" s="224"/>
      <c r="I9" s="224"/>
      <c r="J9" s="224"/>
    </row>
    <row r="10" spans="1:13" s="82" customFormat="1" ht="21.75" customHeight="1" x14ac:dyDescent="0.6">
      <c r="A10" s="13" t="s">
        <v>1</v>
      </c>
      <c r="B10" s="6"/>
      <c r="C10" s="2"/>
      <c r="D10" s="25"/>
      <c r="E10" s="25"/>
      <c r="F10" s="25"/>
      <c r="G10" s="25"/>
      <c r="H10" s="35"/>
      <c r="I10" s="35"/>
      <c r="J10" s="35"/>
      <c r="K10" s="54"/>
      <c r="L10" s="54"/>
    </row>
    <row r="11" spans="1:13" s="82" customFormat="1" ht="21.75" customHeight="1" x14ac:dyDescent="0.6">
      <c r="A11" s="14" t="s">
        <v>2</v>
      </c>
      <c r="B11" s="6"/>
      <c r="C11" s="2"/>
      <c r="D11" s="64">
        <f>H11</f>
        <v>570239</v>
      </c>
      <c r="E11" s="25"/>
      <c r="F11" s="64">
        <v>220070</v>
      </c>
      <c r="G11" s="25"/>
      <c r="H11" s="64">
        <v>570239</v>
      </c>
      <c r="I11" s="35"/>
      <c r="J11" s="64">
        <v>220070</v>
      </c>
      <c r="K11" s="100"/>
      <c r="L11" s="100"/>
    </row>
    <row r="12" spans="1:13" s="82" customFormat="1" ht="21.75" customHeight="1" x14ac:dyDescent="0.6">
      <c r="A12" s="93" t="s">
        <v>96</v>
      </c>
      <c r="B12" s="6"/>
      <c r="C12" s="2"/>
      <c r="D12" s="64">
        <f>H12</f>
        <v>120966</v>
      </c>
      <c r="E12" s="25"/>
      <c r="F12" s="64">
        <v>120966</v>
      </c>
      <c r="G12" s="25"/>
      <c r="H12" s="64">
        <v>120966</v>
      </c>
      <c r="I12" s="35"/>
      <c r="J12" s="64">
        <v>120966</v>
      </c>
      <c r="K12" s="100"/>
      <c r="L12" s="100"/>
    </row>
    <row r="13" spans="1:13" s="82" customFormat="1" ht="21.75" customHeight="1" x14ac:dyDescent="0.6">
      <c r="A13" s="93" t="s">
        <v>55</v>
      </c>
      <c r="B13" s="214">
        <v>3</v>
      </c>
      <c r="C13" s="2"/>
      <c r="D13" s="64">
        <f>H13</f>
        <v>1653342</v>
      </c>
      <c r="E13" s="25"/>
      <c r="F13" s="123">
        <v>1519190</v>
      </c>
      <c r="G13" s="25"/>
      <c r="H13" s="64">
        <v>1653342</v>
      </c>
      <c r="I13" s="35"/>
      <c r="J13" s="123">
        <v>1519190</v>
      </c>
      <c r="K13" s="100"/>
      <c r="L13" s="100"/>
      <c r="M13" s="104"/>
    </row>
    <row r="14" spans="1:13" s="82" customFormat="1" ht="21.75" customHeight="1" x14ac:dyDescent="0.55000000000000004">
      <c r="A14" s="44" t="s">
        <v>52</v>
      </c>
      <c r="B14" s="99"/>
      <c r="C14" s="2"/>
      <c r="D14" s="64">
        <f>H14</f>
        <v>1463267</v>
      </c>
      <c r="E14" s="1"/>
      <c r="F14" s="63">
        <v>1097026</v>
      </c>
      <c r="G14" s="1"/>
      <c r="H14" s="92">
        <v>1463267</v>
      </c>
      <c r="I14" s="1"/>
      <c r="J14" s="63">
        <v>1097026</v>
      </c>
      <c r="K14" s="100"/>
      <c r="L14" s="55"/>
    </row>
    <row r="15" spans="1:13" s="82" customFormat="1" ht="21.75" customHeight="1" x14ac:dyDescent="0.55000000000000004">
      <c r="A15" s="14" t="s">
        <v>3</v>
      </c>
      <c r="B15" s="99"/>
      <c r="C15" s="2"/>
      <c r="D15" s="64">
        <f>H15</f>
        <v>312301</v>
      </c>
      <c r="E15" s="1"/>
      <c r="F15" s="1">
        <v>178678</v>
      </c>
      <c r="G15" s="1"/>
      <c r="H15" s="67">
        <v>312301</v>
      </c>
      <c r="I15" s="1"/>
      <c r="J15" s="1">
        <v>178678</v>
      </c>
      <c r="K15" s="100"/>
      <c r="L15" s="100"/>
    </row>
    <row r="16" spans="1:13" s="82" customFormat="1" ht="21.75" customHeight="1" x14ac:dyDescent="0.6">
      <c r="A16" s="16" t="s">
        <v>4</v>
      </c>
      <c r="B16" s="97"/>
      <c r="C16" s="2"/>
      <c r="D16" s="192">
        <f>SUM(D11:D15)</f>
        <v>4120115</v>
      </c>
      <c r="E16" s="195"/>
      <c r="F16" s="192">
        <f>SUM(F11:F15)</f>
        <v>3135930</v>
      </c>
      <c r="G16" s="195"/>
      <c r="H16" s="192">
        <f>SUM(H11:H15)</f>
        <v>4120115</v>
      </c>
      <c r="I16" s="195"/>
      <c r="J16" s="192">
        <f>SUM(J11:J15)</f>
        <v>3135930</v>
      </c>
      <c r="K16" s="46"/>
    </row>
    <row r="17" spans="1:13" s="82" customFormat="1" ht="12" customHeight="1" x14ac:dyDescent="0.6">
      <c r="A17" s="16"/>
      <c r="B17" s="97"/>
      <c r="C17" s="2"/>
      <c r="D17" s="63"/>
      <c r="E17" s="5"/>
      <c r="F17" s="20"/>
      <c r="G17" s="5"/>
      <c r="H17" s="20"/>
      <c r="I17" s="5"/>
      <c r="J17" s="20"/>
    </row>
    <row r="18" spans="1:13" s="82" customFormat="1" ht="21.75" customHeight="1" x14ac:dyDescent="0.6">
      <c r="A18" s="13" t="s">
        <v>5</v>
      </c>
      <c r="B18" s="98"/>
      <c r="C18" s="2"/>
      <c r="D18" s="63"/>
      <c r="E18" s="1"/>
      <c r="F18" s="1"/>
      <c r="G18" s="1"/>
      <c r="H18" s="63"/>
      <c r="I18" s="1"/>
      <c r="J18" s="1"/>
      <c r="K18" s="46"/>
    </row>
    <row r="19" spans="1:13" s="82" customFormat="1" ht="21.75" customHeight="1" x14ac:dyDescent="0.55000000000000004">
      <c r="A19" s="79" t="s">
        <v>97</v>
      </c>
      <c r="B19" s="6">
        <v>4</v>
      </c>
      <c r="C19" s="2"/>
      <c r="D19" s="63">
        <f>H19</f>
        <v>4920889</v>
      </c>
      <c r="E19" s="1"/>
      <c r="F19" s="1">
        <v>4164014</v>
      </c>
      <c r="G19" s="1"/>
      <c r="H19" s="63">
        <v>4920889</v>
      </c>
      <c r="I19" s="1"/>
      <c r="J19" s="1">
        <v>4164014</v>
      </c>
      <c r="K19" s="46"/>
    </row>
    <row r="20" spans="1:13" s="82" customFormat="1" ht="21.75" customHeight="1" x14ac:dyDescent="0.55000000000000004">
      <c r="A20" s="79" t="s">
        <v>51</v>
      </c>
      <c r="B20" s="6">
        <v>5</v>
      </c>
      <c r="C20" s="2"/>
      <c r="D20" s="62">
        <v>19789866</v>
      </c>
      <c r="E20" s="1"/>
      <c r="F20" s="63">
        <v>17911888</v>
      </c>
      <c r="G20" s="1"/>
      <c r="H20" s="100">
        <v>7785440</v>
      </c>
      <c r="I20" s="1"/>
      <c r="J20" s="63">
        <v>7785440</v>
      </c>
      <c r="K20" s="100"/>
    </row>
    <row r="21" spans="1:13" s="82" customFormat="1" ht="21.75" customHeight="1" x14ac:dyDescent="0.55000000000000004">
      <c r="A21" s="43" t="s">
        <v>62</v>
      </c>
      <c r="B21" s="6">
        <v>5</v>
      </c>
      <c r="C21" s="2"/>
      <c r="D21" s="105">
        <v>0</v>
      </c>
      <c r="E21" s="1"/>
      <c r="F21" s="64">
        <v>0</v>
      </c>
      <c r="G21" s="1"/>
      <c r="H21" s="1">
        <v>1288624</v>
      </c>
      <c r="I21" s="1"/>
      <c r="J21" s="1">
        <v>1288624</v>
      </c>
      <c r="K21" s="100"/>
    </row>
    <row r="22" spans="1:13" s="82" customFormat="1" ht="21.75" customHeight="1" x14ac:dyDescent="0.55000000000000004">
      <c r="A22" s="14" t="s">
        <v>63</v>
      </c>
      <c r="B22" s="99">
        <v>6</v>
      </c>
      <c r="C22" s="2"/>
      <c r="D22" s="63">
        <v>2637404</v>
      </c>
      <c r="E22" s="1"/>
      <c r="F22" s="123">
        <v>2694284</v>
      </c>
      <c r="G22" s="1"/>
      <c r="H22" s="1">
        <v>2637404</v>
      </c>
      <c r="I22" s="1"/>
      <c r="J22" s="123">
        <v>2694284</v>
      </c>
      <c r="K22" s="100"/>
      <c r="L22" s="100"/>
      <c r="M22" s="100"/>
    </row>
    <row r="23" spans="1:13" s="82" customFormat="1" ht="21.75" customHeight="1" x14ac:dyDescent="0.55000000000000004">
      <c r="A23" s="79" t="s">
        <v>50</v>
      </c>
      <c r="B23" s="99"/>
      <c r="C23" s="2"/>
      <c r="D23" s="62">
        <f>H23</f>
        <v>3943</v>
      </c>
      <c r="E23" s="1"/>
      <c r="F23" s="1">
        <v>4618</v>
      </c>
      <c r="G23" s="1"/>
      <c r="H23" s="62">
        <v>3943</v>
      </c>
      <c r="I23" s="1"/>
      <c r="J23" s="1">
        <v>4618</v>
      </c>
      <c r="K23" s="100"/>
      <c r="L23" s="100"/>
    </row>
    <row r="24" spans="1:13" s="82" customFormat="1" ht="21.75" customHeight="1" x14ac:dyDescent="0.6">
      <c r="A24" s="16" t="s">
        <v>6</v>
      </c>
      <c r="B24" s="6"/>
      <c r="C24" s="2"/>
      <c r="D24" s="192">
        <f>SUM(D19:D23)</f>
        <v>27352102</v>
      </c>
      <c r="E24" s="195"/>
      <c r="F24" s="192">
        <f>SUM(F19:F23)</f>
        <v>24774804</v>
      </c>
      <c r="G24" s="195"/>
      <c r="H24" s="192">
        <f>SUM(H19:H23)</f>
        <v>16636300</v>
      </c>
      <c r="I24" s="195"/>
      <c r="J24" s="192">
        <f>SUM(J19:J23)</f>
        <v>15936980</v>
      </c>
    </row>
    <row r="25" spans="1:13" s="82" customFormat="1" ht="12" customHeight="1" x14ac:dyDescent="0.6">
      <c r="A25" s="16"/>
      <c r="B25" s="6"/>
      <c r="C25" s="2"/>
      <c r="D25" s="164"/>
      <c r="E25" s="120"/>
      <c r="F25" s="66"/>
      <c r="G25" s="120"/>
      <c r="H25" s="66"/>
      <c r="I25" s="120"/>
      <c r="J25" s="66"/>
    </row>
    <row r="26" spans="1:13" s="30" customFormat="1" ht="21.75" customHeight="1" thickBot="1" x14ac:dyDescent="0.65">
      <c r="A26" s="16" t="s">
        <v>7</v>
      </c>
      <c r="B26" s="6"/>
      <c r="C26" s="2"/>
      <c r="D26" s="202">
        <f>SUM(D16+D24)</f>
        <v>31472217</v>
      </c>
      <c r="E26" s="195"/>
      <c r="F26" s="202">
        <f>SUM(F16+F24)</f>
        <v>27910734</v>
      </c>
      <c r="G26" s="195"/>
      <c r="H26" s="202">
        <f>SUM(H16+H24)</f>
        <v>20756415</v>
      </c>
      <c r="I26" s="195"/>
      <c r="J26" s="202">
        <f>SUM(J16+J24)</f>
        <v>19072910</v>
      </c>
    </row>
    <row r="27" spans="1:13" s="82" customFormat="1" ht="21.75" customHeight="1" thickTop="1" x14ac:dyDescent="0.55000000000000004">
      <c r="A27" s="81"/>
      <c r="B27" s="23"/>
      <c r="C27" s="29"/>
      <c r="D27" s="49"/>
      <c r="E27" s="9"/>
      <c r="F27" s="49"/>
      <c r="G27" s="9"/>
      <c r="H27" s="9"/>
      <c r="I27" s="9"/>
      <c r="J27" s="49"/>
      <c r="K27" s="46"/>
    </row>
    <row r="28" spans="1:13" ht="24" customHeight="1" x14ac:dyDescent="0.6">
      <c r="A28" s="18" t="s">
        <v>61</v>
      </c>
      <c r="C28" s="17"/>
      <c r="D28" s="12"/>
      <c r="E28" s="12"/>
      <c r="F28" s="12"/>
      <c r="G28" s="12"/>
      <c r="H28" s="12"/>
      <c r="I28" s="12"/>
      <c r="J28" s="12"/>
    </row>
    <row r="29" spans="1:13" ht="24" customHeight="1" x14ac:dyDescent="0.6">
      <c r="A29" s="18" t="s">
        <v>33</v>
      </c>
      <c r="C29" s="17"/>
    </row>
    <row r="30" spans="1:13" ht="24" customHeight="1" x14ac:dyDescent="0.6">
      <c r="A30" s="18"/>
      <c r="C30" s="17"/>
    </row>
    <row r="31" spans="1:13" ht="21.75" customHeight="1" x14ac:dyDescent="0.6">
      <c r="A31" s="18"/>
      <c r="C31" s="17"/>
      <c r="D31" s="221" t="s">
        <v>87</v>
      </c>
      <c r="E31" s="221"/>
      <c r="F31" s="221"/>
    </row>
    <row r="32" spans="1:13" ht="22.5" customHeight="1" x14ac:dyDescent="0.6">
      <c r="B32" s="23"/>
      <c r="C32" s="24"/>
      <c r="D32" s="221" t="s">
        <v>86</v>
      </c>
      <c r="E32" s="221"/>
      <c r="F32" s="221"/>
      <c r="G32" s="19"/>
      <c r="H32" s="221" t="s">
        <v>29</v>
      </c>
      <c r="I32" s="221"/>
      <c r="J32" s="221"/>
    </row>
    <row r="33" spans="1:13" ht="23.4" x14ac:dyDescent="0.6">
      <c r="A33" s="18"/>
      <c r="B33" s="23"/>
      <c r="C33" s="24"/>
      <c r="D33" s="77" t="s">
        <v>143</v>
      </c>
      <c r="E33" s="21"/>
      <c r="F33" s="2" t="s">
        <v>32</v>
      </c>
      <c r="G33" s="21"/>
      <c r="H33" s="77" t="s">
        <v>143</v>
      </c>
      <c r="I33" s="21"/>
      <c r="J33" s="2" t="s">
        <v>32</v>
      </c>
    </row>
    <row r="34" spans="1:13" ht="23.4" x14ac:dyDescent="0.6">
      <c r="A34" s="18" t="s">
        <v>40</v>
      </c>
      <c r="B34" s="217" t="s">
        <v>0</v>
      </c>
      <c r="C34" s="24"/>
      <c r="D34" s="2">
        <v>2564</v>
      </c>
      <c r="E34" s="21"/>
      <c r="F34" s="2">
        <v>2564</v>
      </c>
      <c r="G34" s="21"/>
      <c r="H34" s="2">
        <v>2564</v>
      </c>
      <c r="I34" s="21"/>
      <c r="J34" s="2">
        <v>2564</v>
      </c>
    </row>
    <row r="35" spans="1:13" ht="23.4" x14ac:dyDescent="0.6">
      <c r="A35" s="18"/>
      <c r="B35" s="23"/>
      <c r="C35" s="24"/>
      <c r="D35" s="47" t="s">
        <v>38</v>
      </c>
      <c r="E35" s="21"/>
      <c r="F35" s="47"/>
      <c r="G35" s="21"/>
      <c r="H35" s="47" t="s">
        <v>38</v>
      </c>
      <c r="I35" s="21"/>
      <c r="J35" s="47"/>
    </row>
    <row r="36" spans="1:13" ht="21.75" customHeight="1" x14ac:dyDescent="0.55000000000000004">
      <c r="A36" s="43"/>
      <c r="B36" s="23"/>
      <c r="C36" s="24"/>
      <c r="D36" s="224" t="s">
        <v>54</v>
      </c>
      <c r="E36" s="224"/>
      <c r="F36" s="224"/>
      <c r="G36" s="224"/>
      <c r="H36" s="224"/>
      <c r="I36" s="224"/>
      <c r="J36" s="224"/>
    </row>
    <row r="37" spans="1:13" s="82" customFormat="1" ht="22.2" x14ac:dyDescent="0.6">
      <c r="A37" s="13" t="s">
        <v>8</v>
      </c>
      <c r="B37" s="6"/>
      <c r="C37" s="2"/>
      <c r="D37" s="2"/>
      <c r="E37" s="2"/>
      <c r="F37" s="2"/>
      <c r="G37" s="2"/>
      <c r="H37" s="2"/>
      <c r="I37" s="2"/>
      <c r="J37" s="2"/>
    </row>
    <row r="38" spans="1:13" s="82" customFormat="1" ht="21.6" x14ac:dyDescent="0.55000000000000004">
      <c r="A38" s="43" t="s">
        <v>56</v>
      </c>
      <c r="B38" s="214">
        <v>3</v>
      </c>
      <c r="C38" s="2"/>
      <c r="D38" s="67">
        <f>H38</f>
        <v>1288411</v>
      </c>
      <c r="E38" s="2"/>
      <c r="F38" s="94">
        <v>1088790</v>
      </c>
      <c r="G38" s="2"/>
      <c r="H38" s="32">
        <v>1288411</v>
      </c>
      <c r="I38" s="2"/>
      <c r="J38" s="94">
        <v>1088790</v>
      </c>
      <c r="K38" s="100"/>
      <c r="L38" s="129"/>
    </row>
    <row r="39" spans="1:13" s="82" customFormat="1" ht="21.6" x14ac:dyDescent="0.55000000000000004">
      <c r="A39" s="43" t="s">
        <v>64</v>
      </c>
      <c r="B39" s="6"/>
      <c r="C39" s="2"/>
      <c r="D39" s="67">
        <v>0</v>
      </c>
      <c r="E39" s="1"/>
      <c r="F39" s="94">
        <v>115000</v>
      </c>
      <c r="G39" s="1"/>
      <c r="H39" s="32">
        <v>0</v>
      </c>
      <c r="I39" s="1"/>
      <c r="J39" s="94">
        <v>115000</v>
      </c>
      <c r="K39" s="100"/>
      <c r="L39" s="100"/>
    </row>
    <row r="40" spans="1:13" s="82" customFormat="1" ht="21.6" x14ac:dyDescent="0.55000000000000004">
      <c r="A40" s="43" t="s">
        <v>108</v>
      </c>
      <c r="B40" s="6"/>
      <c r="C40" s="2"/>
      <c r="D40" s="67">
        <f>H40</f>
        <v>96103</v>
      </c>
      <c r="E40" s="1"/>
      <c r="F40" s="105">
        <v>0</v>
      </c>
      <c r="G40" s="1"/>
      <c r="H40" s="67">
        <v>96103</v>
      </c>
      <c r="I40" s="1"/>
      <c r="J40" s="105">
        <v>0</v>
      </c>
      <c r="K40" s="100"/>
      <c r="L40" s="100"/>
    </row>
    <row r="41" spans="1:13" s="82" customFormat="1" ht="22.2" x14ac:dyDescent="0.6">
      <c r="A41" s="43" t="s">
        <v>49</v>
      </c>
      <c r="B41" s="6"/>
      <c r="C41" s="3"/>
      <c r="D41" s="67">
        <f>H41</f>
        <v>70108</v>
      </c>
      <c r="E41" s="11"/>
      <c r="F41" s="95">
        <v>55947</v>
      </c>
      <c r="G41" s="1"/>
      <c r="H41" s="67">
        <v>70108</v>
      </c>
      <c r="I41" s="1"/>
      <c r="J41" s="95">
        <v>55947</v>
      </c>
      <c r="K41" s="100"/>
      <c r="L41" s="100"/>
      <c r="M41" s="100"/>
    </row>
    <row r="42" spans="1:13" s="82" customFormat="1" ht="21.75" customHeight="1" x14ac:dyDescent="0.6">
      <c r="A42" s="16" t="s">
        <v>9</v>
      </c>
      <c r="B42" s="6"/>
      <c r="C42" s="2"/>
      <c r="D42" s="200">
        <f>SUM(D38:D41)</f>
        <v>1454622</v>
      </c>
      <c r="E42" s="201"/>
      <c r="F42" s="200">
        <f>SUM(F38:F41)</f>
        <v>1259737</v>
      </c>
      <c r="G42" s="201"/>
      <c r="H42" s="200">
        <f>SUM(H38:H41)</f>
        <v>1454622</v>
      </c>
      <c r="I42" s="201"/>
      <c r="J42" s="200">
        <f>SUM(J38:J41)</f>
        <v>1259737</v>
      </c>
    </row>
    <row r="43" spans="1:13" s="82" customFormat="1" ht="9" customHeight="1" x14ac:dyDescent="0.55000000000000004">
      <c r="A43" s="14"/>
      <c r="B43" s="6"/>
      <c r="C43" s="2"/>
      <c r="D43" s="1"/>
      <c r="E43" s="1"/>
      <c r="F43" s="1"/>
      <c r="G43" s="1"/>
      <c r="H43" s="1"/>
      <c r="I43" s="1"/>
      <c r="J43" s="1"/>
    </row>
    <row r="44" spans="1:13" s="82" customFormat="1" ht="21.75" customHeight="1" x14ac:dyDescent="0.6">
      <c r="A44" s="13" t="s">
        <v>10</v>
      </c>
      <c r="B44" s="6"/>
      <c r="C44" s="2"/>
      <c r="D44" s="1"/>
      <c r="E44" s="1"/>
      <c r="F44" s="1"/>
      <c r="G44" s="1"/>
      <c r="H44" s="1"/>
      <c r="I44" s="1"/>
      <c r="J44" s="1"/>
    </row>
    <row r="45" spans="1:13" s="82" customFormat="1" ht="21.75" customHeight="1" x14ac:dyDescent="0.55000000000000004">
      <c r="A45" s="79" t="s">
        <v>174</v>
      </c>
      <c r="B45" s="6"/>
      <c r="C45" s="2"/>
      <c r="K45" s="100"/>
      <c r="L45" s="100"/>
    </row>
    <row r="46" spans="1:13" s="82" customFormat="1" ht="21.75" customHeight="1" x14ac:dyDescent="0.55000000000000004">
      <c r="A46" s="79" t="s">
        <v>175</v>
      </c>
      <c r="B46" s="218"/>
      <c r="C46" s="2"/>
      <c r="D46" s="1">
        <f>H46</f>
        <v>166543</v>
      </c>
      <c r="E46" s="1"/>
      <c r="F46" s="1">
        <v>161246</v>
      </c>
      <c r="G46" s="1"/>
      <c r="H46" s="1">
        <v>166543</v>
      </c>
      <c r="I46" s="1"/>
      <c r="J46" s="1">
        <v>161246</v>
      </c>
      <c r="K46" s="100"/>
      <c r="L46" s="100"/>
    </row>
    <row r="47" spans="1:13" s="82" customFormat="1" ht="21.75" customHeight="1" x14ac:dyDescent="0.55000000000000004">
      <c r="A47" s="43" t="s">
        <v>58</v>
      </c>
      <c r="B47" s="6"/>
      <c r="C47" s="2"/>
      <c r="D47" s="1">
        <f>H47</f>
        <v>626920</v>
      </c>
      <c r="E47" s="1">
        <v>101991</v>
      </c>
      <c r="F47" s="1">
        <v>449090</v>
      </c>
      <c r="G47" s="1"/>
      <c r="H47" s="1">
        <v>626920</v>
      </c>
      <c r="I47" s="1"/>
      <c r="J47" s="1">
        <v>449090</v>
      </c>
      <c r="K47" s="100"/>
    </row>
    <row r="48" spans="1:13" s="82" customFormat="1" ht="21.75" customHeight="1" x14ac:dyDescent="0.6">
      <c r="A48" s="16" t="s">
        <v>11</v>
      </c>
      <c r="B48" s="6"/>
      <c r="C48" s="2"/>
      <c r="D48" s="192">
        <f>SUM(D46:D47)</f>
        <v>793463</v>
      </c>
      <c r="E48" s="195"/>
      <c r="F48" s="192">
        <f>SUM(F46:F47)</f>
        <v>610336</v>
      </c>
      <c r="G48" s="195"/>
      <c r="H48" s="192">
        <f>SUM(H46:H47)</f>
        <v>793463</v>
      </c>
      <c r="I48" s="195"/>
      <c r="J48" s="192">
        <f>SUM(J46:J47)</f>
        <v>610336</v>
      </c>
    </row>
    <row r="49" spans="1:13" s="131" customFormat="1" ht="9" customHeight="1" x14ac:dyDescent="0.6">
      <c r="A49" s="130"/>
      <c r="C49" s="132"/>
      <c r="D49" s="196"/>
      <c r="E49" s="197"/>
      <c r="F49" s="198"/>
      <c r="G49" s="198"/>
      <c r="H49" s="198"/>
      <c r="I49" s="198"/>
      <c r="J49" s="198"/>
      <c r="K49" s="133"/>
      <c r="L49" s="133"/>
    </row>
    <row r="50" spans="1:13" s="82" customFormat="1" ht="22.2" x14ac:dyDescent="0.6">
      <c r="A50" s="16" t="s">
        <v>12</v>
      </c>
      <c r="B50" s="6"/>
      <c r="C50" s="2"/>
      <c r="D50" s="199">
        <f>SUM(D42+D48)</f>
        <v>2248085</v>
      </c>
      <c r="E50" s="195"/>
      <c r="F50" s="199">
        <f>SUM(F42+F48)</f>
        <v>1870073</v>
      </c>
      <c r="G50" s="195"/>
      <c r="H50" s="199">
        <f>SUM(H42+H48)</f>
        <v>2248085</v>
      </c>
      <c r="I50" s="195"/>
      <c r="J50" s="199">
        <f>SUM(J42+J48)</f>
        <v>1870073</v>
      </c>
    </row>
    <row r="51" spans="1:13" s="82" customFormat="1" ht="21.75" customHeight="1" x14ac:dyDescent="0.55000000000000004">
      <c r="A51" s="84"/>
      <c r="B51" s="23"/>
      <c r="C51" s="29"/>
      <c r="D51" s="9"/>
      <c r="E51" s="9"/>
      <c r="F51" s="9"/>
      <c r="G51" s="9"/>
      <c r="H51" s="75"/>
      <c r="I51" s="83"/>
      <c r="J51" s="75"/>
      <c r="K51" s="46"/>
    </row>
    <row r="52" spans="1:13" ht="21.75" customHeight="1" x14ac:dyDescent="0.6">
      <c r="A52" s="13" t="s">
        <v>41</v>
      </c>
      <c r="C52" s="2"/>
      <c r="D52" s="1"/>
      <c r="E52" s="1"/>
      <c r="F52" s="1"/>
      <c r="G52" s="1"/>
      <c r="H52" s="1"/>
      <c r="I52" s="1"/>
      <c r="J52" s="1"/>
    </row>
    <row r="53" spans="1:13" ht="21.75" customHeight="1" x14ac:dyDescent="0.55000000000000004">
      <c r="A53" s="14" t="s">
        <v>22</v>
      </c>
      <c r="C53" s="2"/>
      <c r="D53" s="1"/>
      <c r="E53" s="1"/>
      <c r="F53" s="1"/>
      <c r="G53" s="1"/>
      <c r="H53" s="1"/>
      <c r="I53" s="1"/>
      <c r="J53" s="1"/>
    </row>
    <row r="54" spans="1:13" ht="21.75" customHeight="1" x14ac:dyDescent="0.55000000000000004">
      <c r="A54" s="79" t="s">
        <v>25</v>
      </c>
      <c r="C54" s="2"/>
      <c r="K54" s="4"/>
    </row>
    <row r="55" spans="1:13" ht="21.75" customHeight="1" thickBot="1" x14ac:dyDescent="0.6">
      <c r="A55" s="126" t="s">
        <v>182</v>
      </c>
      <c r="C55" s="2"/>
      <c r="D55" s="85">
        <v>201600</v>
      </c>
      <c r="E55" s="1"/>
      <c r="F55" s="85">
        <v>201600</v>
      </c>
      <c r="G55" s="1"/>
      <c r="H55" s="85">
        <v>201600</v>
      </c>
      <c r="I55" s="1"/>
      <c r="J55" s="85">
        <v>201600</v>
      </c>
      <c r="K55" s="4"/>
    </row>
    <row r="56" spans="1:13" ht="21.75" customHeight="1" thickTop="1" x14ac:dyDescent="0.55000000000000004">
      <c r="A56" s="79" t="s">
        <v>30</v>
      </c>
      <c r="C56" s="2"/>
      <c r="D56" s="1"/>
      <c r="E56" s="1"/>
      <c r="K56" s="4"/>
    </row>
    <row r="57" spans="1:13" ht="21.75" customHeight="1" x14ac:dyDescent="0.55000000000000004">
      <c r="A57" s="126" t="s">
        <v>182</v>
      </c>
      <c r="C57" s="2"/>
      <c r="D57" s="1">
        <v>201600</v>
      </c>
      <c r="E57" s="1"/>
      <c r="F57" s="1">
        <v>201600</v>
      </c>
      <c r="G57" s="1"/>
      <c r="H57" s="1">
        <v>201600</v>
      </c>
      <c r="I57" s="1"/>
      <c r="J57" s="1">
        <v>201600</v>
      </c>
      <c r="K57" s="4"/>
    </row>
    <row r="58" spans="1:13" ht="21.75" customHeight="1" x14ac:dyDescent="0.55000000000000004">
      <c r="A58" s="43" t="s">
        <v>60</v>
      </c>
      <c r="C58" s="2"/>
      <c r="D58" s="1"/>
      <c r="E58" s="1"/>
      <c r="F58" s="1"/>
      <c r="G58" s="1"/>
      <c r="H58" s="1"/>
      <c r="I58" s="1"/>
      <c r="J58" s="76"/>
      <c r="K58" s="4"/>
      <c r="L58" s="37"/>
    </row>
    <row r="59" spans="1:13" ht="21.75" customHeight="1" x14ac:dyDescent="0.55000000000000004">
      <c r="A59" s="79" t="s">
        <v>26</v>
      </c>
      <c r="C59" s="2"/>
      <c r="D59" s="1"/>
      <c r="E59" s="1"/>
      <c r="F59" s="1"/>
      <c r="G59" s="1"/>
      <c r="H59" s="76"/>
      <c r="I59" s="1"/>
      <c r="J59" s="76"/>
      <c r="K59" s="4"/>
      <c r="L59" s="37"/>
      <c r="M59" s="103"/>
    </row>
    <row r="60" spans="1:13" ht="21.75" customHeight="1" x14ac:dyDescent="0.55000000000000004">
      <c r="A60" s="43" t="s">
        <v>39</v>
      </c>
      <c r="C60" s="2"/>
      <c r="D60" s="1">
        <v>20160</v>
      </c>
      <c r="E60" s="1"/>
      <c r="F60" s="1">
        <v>20160</v>
      </c>
      <c r="G60" s="1"/>
      <c r="H60" s="76">
        <v>20160</v>
      </c>
      <c r="I60" s="1"/>
      <c r="J60" s="1">
        <v>20160</v>
      </c>
      <c r="K60" s="100"/>
      <c r="L60" s="37"/>
      <c r="M60" s="103"/>
    </row>
    <row r="61" spans="1:13" ht="21.75" customHeight="1" x14ac:dyDescent="0.55000000000000004">
      <c r="A61" s="43" t="s">
        <v>80</v>
      </c>
      <c r="C61" s="2"/>
      <c r="D61" s="1">
        <v>2500000</v>
      </c>
      <c r="E61" s="1"/>
      <c r="F61" s="1">
        <v>2500000</v>
      </c>
      <c r="G61" s="1"/>
      <c r="H61" s="76">
        <v>2500000</v>
      </c>
      <c r="I61" s="1"/>
      <c r="J61" s="1">
        <v>2500000</v>
      </c>
      <c r="K61" s="100"/>
      <c r="L61" s="37"/>
      <c r="M61" s="103"/>
    </row>
    <row r="62" spans="1:13" ht="21.75" customHeight="1" x14ac:dyDescent="0.55000000000000004">
      <c r="A62" s="43" t="s">
        <v>59</v>
      </c>
      <c r="C62" s="2"/>
      <c r="D62" s="49">
        <v>24988207</v>
      </c>
      <c r="E62" s="9"/>
      <c r="F62" s="49">
        <v>22523616</v>
      </c>
      <c r="G62" s="9"/>
      <c r="H62" s="117">
        <v>13161121</v>
      </c>
      <c r="I62" s="9"/>
      <c r="J62" s="96">
        <v>12460001</v>
      </c>
      <c r="K62" s="100"/>
      <c r="L62" s="89"/>
      <c r="M62" s="89"/>
    </row>
    <row r="63" spans="1:13" ht="21.75" customHeight="1" x14ac:dyDescent="0.55000000000000004">
      <c r="A63" s="43" t="s">
        <v>57</v>
      </c>
      <c r="C63" s="2"/>
      <c r="D63" s="178">
        <v>1514165</v>
      </c>
      <c r="E63" s="9"/>
      <c r="F63" s="128">
        <v>795285</v>
      </c>
      <c r="G63" s="9"/>
      <c r="H63" s="127">
        <v>2625449</v>
      </c>
      <c r="I63" s="9"/>
      <c r="J63" s="128">
        <v>2021076</v>
      </c>
      <c r="K63" s="100"/>
      <c r="L63" s="89"/>
      <c r="M63" s="89"/>
    </row>
    <row r="64" spans="1:13" ht="21.75" customHeight="1" x14ac:dyDescent="0.6">
      <c r="A64" s="16" t="s">
        <v>47</v>
      </c>
      <c r="C64" s="2"/>
      <c r="D64" s="194">
        <f>SUM(D56:D63)</f>
        <v>29224132</v>
      </c>
      <c r="E64" s="190"/>
      <c r="F64" s="194">
        <f>SUM(F57:F63)</f>
        <v>26040661</v>
      </c>
      <c r="G64" s="190"/>
      <c r="H64" s="194">
        <f>SUM(H57:H63)</f>
        <v>18508330</v>
      </c>
      <c r="I64" s="190"/>
      <c r="J64" s="194">
        <f>SUM(J57:J63)</f>
        <v>17202837</v>
      </c>
      <c r="K64" s="37"/>
    </row>
    <row r="65" spans="1:15" ht="21.75" customHeight="1" x14ac:dyDescent="0.6">
      <c r="A65" s="16"/>
      <c r="C65" s="2"/>
      <c r="D65" s="20"/>
      <c r="E65" s="5"/>
      <c r="F65" s="20"/>
      <c r="G65" s="5"/>
      <c r="H65" s="20"/>
      <c r="I65" s="5"/>
      <c r="J65" s="20"/>
      <c r="K65" s="37"/>
    </row>
    <row r="66" spans="1:15" ht="22.8" thickBot="1" x14ac:dyDescent="0.65">
      <c r="A66" s="16" t="s">
        <v>42</v>
      </c>
      <c r="C66" s="2"/>
      <c r="D66" s="193">
        <f>D50+D64</f>
        <v>31472217</v>
      </c>
      <c r="E66" s="190"/>
      <c r="F66" s="193">
        <f>F50+F64</f>
        <v>27910734</v>
      </c>
      <c r="G66" s="190"/>
      <c r="H66" s="193">
        <f>H50+H64</f>
        <v>20756415</v>
      </c>
      <c r="I66" s="190"/>
      <c r="J66" s="193">
        <f>J50+J64</f>
        <v>19072910</v>
      </c>
      <c r="K66" s="12"/>
      <c r="L66" s="12"/>
      <c r="M66" s="12"/>
      <c r="N66" s="12"/>
      <c r="O66" s="12"/>
    </row>
    <row r="67" spans="1:15" ht="22.8" thickTop="1" x14ac:dyDescent="0.6">
      <c r="A67" s="16"/>
      <c r="C67" s="2"/>
      <c r="D67" s="20"/>
      <c r="E67" s="5"/>
      <c r="F67" s="20"/>
      <c r="G67" s="20"/>
      <c r="H67" s="20"/>
      <c r="I67" s="20"/>
      <c r="J67" s="20"/>
      <c r="L67" s="12"/>
      <c r="M67" s="12"/>
      <c r="N67" s="12"/>
      <c r="O67" s="12"/>
    </row>
    <row r="68" spans="1:15" ht="21.75" customHeight="1" x14ac:dyDescent="0.6">
      <c r="A68" s="18" t="s">
        <v>61</v>
      </c>
      <c r="C68" s="17"/>
      <c r="D68" s="12"/>
      <c r="E68" s="12"/>
      <c r="F68" s="12"/>
      <c r="G68" s="12"/>
      <c r="H68" s="72"/>
      <c r="I68" s="12"/>
      <c r="J68" s="12"/>
    </row>
    <row r="69" spans="1:15" ht="24.75" customHeight="1" x14ac:dyDescent="0.6">
      <c r="A69" s="18" t="s">
        <v>91</v>
      </c>
      <c r="C69" s="17"/>
      <c r="D69" s="12"/>
      <c r="F69" s="12"/>
      <c r="H69" s="12"/>
      <c r="J69" s="12"/>
    </row>
    <row r="70" spans="1:15" ht="6" customHeight="1" x14ac:dyDescent="0.6">
      <c r="A70" s="18"/>
      <c r="C70" s="17"/>
      <c r="D70" s="12"/>
      <c r="F70" s="12"/>
      <c r="H70" s="12"/>
      <c r="J70" s="12"/>
    </row>
    <row r="71" spans="1:15" ht="22.2" customHeight="1" x14ac:dyDescent="0.6">
      <c r="A71" s="33"/>
      <c r="B71" s="33"/>
      <c r="C71" s="33"/>
      <c r="D71" s="222" t="s">
        <v>87</v>
      </c>
      <c r="E71" s="222"/>
      <c r="F71" s="222"/>
    </row>
    <row r="72" spans="1:15" ht="19.5" customHeight="1" x14ac:dyDescent="0.6">
      <c r="B72" s="23"/>
      <c r="C72" s="24"/>
      <c r="D72" s="222" t="s">
        <v>86</v>
      </c>
      <c r="E72" s="222"/>
      <c r="F72" s="222"/>
      <c r="G72" s="19"/>
      <c r="H72" s="222" t="s">
        <v>29</v>
      </c>
      <c r="I72" s="222"/>
      <c r="J72" s="222"/>
    </row>
    <row r="73" spans="1:15" ht="22.2" customHeight="1" x14ac:dyDescent="0.6">
      <c r="B73" s="23"/>
      <c r="C73" s="24"/>
      <c r="D73" s="219" t="s">
        <v>43</v>
      </c>
      <c r="E73" s="219"/>
      <c r="F73" s="219"/>
      <c r="G73" s="19"/>
      <c r="H73" s="219" t="s">
        <v>43</v>
      </c>
      <c r="I73" s="219"/>
      <c r="J73" s="219"/>
    </row>
    <row r="74" spans="1:15" ht="19.5" customHeight="1" x14ac:dyDescent="0.6">
      <c r="B74" s="23"/>
      <c r="C74" s="24"/>
      <c r="D74" s="219" t="s">
        <v>144</v>
      </c>
      <c r="E74" s="219"/>
      <c r="F74" s="219"/>
      <c r="G74" s="19"/>
      <c r="H74" s="219" t="s">
        <v>144</v>
      </c>
      <c r="I74" s="219"/>
      <c r="J74" s="219"/>
    </row>
    <row r="75" spans="1:15" ht="20.100000000000001" customHeight="1" x14ac:dyDescent="0.55000000000000004">
      <c r="B75" s="23" t="s">
        <v>0</v>
      </c>
      <c r="C75" s="24"/>
      <c r="D75" s="2">
        <v>2564</v>
      </c>
      <c r="E75" s="21"/>
      <c r="F75" s="2">
        <v>2563</v>
      </c>
      <c r="G75" s="21"/>
      <c r="H75" s="2">
        <v>2564</v>
      </c>
      <c r="I75" s="21"/>
      <c r="J75" s="2">
        <v>2563</v>
      </c>
    </row>
    <row r="76" spans="1:15" ht="20.100000000000001" customHeight="1" x14ac:dyDescent="0.55000000000000004">
      <c r="B76" s="169"/>
      <c r="C76" s="24"/>
      <c r="D76" s="2"/>
      <c r="E76" s="21"/>
      <c r="F76" s="77" t="s">
        <v>126</v>
      </c>
      <c r="G76" s="21"/>
      <c r="H76" s="2"/>
      <c r="I76" s="21"/>
      <c r="J76" s="2"/>
    </row>
    <row r="77" spans="1:15" ht="21" customHeight="1" x14ac:dyDescent="0.55000000000000004">
      <c r="B77" s="23"/>
      <c r="C77" s="24"/>
      <c r="D77" s="220" t="s">
        <v>54</v>
      </c>
      <c r="E77" s="220"/>
      <c r="F77" s="220"/>
      <c r="G77" s="220"/>
      <c r="H77" s="220"/>
      <c r="I77" s="220"/>
      <c r="J77" s="220"/>
    </row>
    <row r="78" spans="1:15" ht="21.75" customHeight="1" x14ac:dyDescent="0.6">
      <c r="A78" s="13" t="s">
        <v>13</v>
      </c>
      <c r="C78" s="21"/>
      <c r="D78" s="26"/>
      <c r="E78" s="41"/>
      <c r="F78" s="40"/>
      <c r="G78" s="41"/>
      <c r="H78" s="40"/>
      <c r="I78" s="41"/>
      <c r="J78" s="40"/>
    </row>
    <row r="79" spans="1:15" ht="21.75" customHeight="1" x14ac:dyDescent="0.55000000000000004">
      <c r="A79" s="10" t="s">
        <v>65</v>
      </c>
      <c r="B79" s="6">
        <v>7</v>
      </c>
      <c r="C79" s="21"/>
      <c r="D79" s="148">
        <f>H79</f>
        <v>2347772</v>
      </c>
      <c r="E79" s="39"/>
      <c r="F79" s="39">
        <v>1329270</v>
      </c>
      <c r="G79" s="39"/>
      <c r="H79" s="39">
        <v>2347772</v>
      </c>
      <c r="I79" s="39"/>
      <c r="J79" s="39">
        <v>1329270</v>
      </c>
      <c r="K79" s="100"/>
      <c r="L79" s="32"/>
      <c r="M79" s="32"/>
    </row>
    <row r="80" spans="1:15" ht="21.75" customHeight="1" x14ac:dyDescent="0.55000000000000004">
      <c r="A80" s="79" t="s">
        <v>77</v>
      </c>
      <c r="C80" s="21"/>
      <c r="D80" s="148">
        <f>H80</f>
        <v>308</v>
      </c>
      <c r="E80" s="39"/>
      <c r="F80" s="39">
        <v>5467</v>
      </c>
      <c r="G80" s="39"/>
      <c r="H80" s="39">
        <v>308</v>
      </c>
      <c r="I80" s="39"/>
      <c r="J80" s="39">
        <v>5467</v>
      </c>
      <c r="K80" s="100"/>
      <c r="L80" s="32"/>
      <c r="M80" s="32"/>
    </row>
    <row r="81" spans="1:13" ht="21.75" customHeight="1" x14ac:dyDescent="0.55000000000000004">
      <c r="A81" s="10" t="s">
        <v>66</v>
      </c>
      <c r="C81" s="21"/>
      <c r="D81" s="148">
        <f>H81</f>
        <v>86704</v>
      </c>
      <c r="E81" s="39"/>
      <c r="F81" s="39">
        <v>15709</v>
      </c>
      <c r="G81" s="39"/>
      <c r="H81" s="39">
        <v>86704</v>
      </c>
      <c r="I81" s="39"/>
      <c r="J81" s="39">
        <v>15709</v>
      </c>
      <c r="K81" s="100"/>
      <c r="L81" s="32"/>
      <c r="M81" s="32"/>
    </row>
    <row r="82" spans="1:13" ht="21.75" customHeight="1" x14ac:dyDescent="0.55000000000000004">
      <c r="A82" s="15" t="s">
        <v>67</v>
      </c>
      <c r="B82" s="6" t="s">
        <v>128</v>
      </c>
      <c r="C82" s="21"/>
      <c r="D82" s="148">
        <v>21027</v>
      </c>
      <c r="E82" s="39"/>
      <c r="F82" s="39">
        <v>4827</v>
      </c>
      <c r="G82" s="39"/>
      <c r="H82" s="39">
        <v>80977</v>
      </c>
      <c r="I82" s="39"/>
      <c r="J82" s="39">
        <v>120233</v>
      </c>
      <c r="K82" s="100"/>
      <c r="L82" s="32"/>
      <c r="M82" s="32"/>
    </row>
    <row r="83" spans="1:13" ht="21.75" customHeight="1" x14ac:dyDescent="0.55000000000000004">
      <c r="A83" s="79" t="s">
        <v>68</v>
      </c>
      <c r="C83" s="21"/>
      <c r="D83" s="148">
        <f>H83</f>
        <v>1557</v>
      </c>
      <c r="E83" s="39"/>
      <c r="F83" s="7">
        <v>1009</v>
      </c>
      <c r="G83" s="39"/>
      <c r="H83" s="7">
        <v>1557</v>
      </c>
      <c r="I83" s="39"/>
      <c r="J83" s="7">
        <v>1009</v>
      </c>
      <c r="K83" s="100"/>
      <c r="L83" s="32"/>
      <c r="M83" s="32"/>
    </row>
    <row r="84" spans="1:13" ht="21.75" customHeight="1" x14ac:dyDescent="0.6">
      <c r="A84" s="16" t="s">
        <v>15</v>
      </c>
      <c r="C84" s="21"/>
      <c r="D84" s="192">
        <f>SUM(D79:D83)</f>
        <v>2457368</v>
      </c>
      <c r="E84" s="190"/>
      <c r="F84" s="192">
        <f>SUM(F79:F83)</f>
        <v>1356282</v>
      </c>
      <c r="G84" s="190"/>
      <c r="H84" s="192">
        <f>SUM(H79:H83)</f>
        <v>2517318</v>
      </c>
      <c r="I84" s="190"/>
      <c r="J84" s="192">
        <f>SUM(J79:J83)</f>
        <v>1471688</v>
      </c>
      <c r="K84" s="4"/>
      <c r="L84" s="32"/>
      <c r="M84" s="32"/>
    </row>
    <row r="85" spans="1:13" ht="15" customHeight="1" x14ac:dyDescent="0.55000000000000004">
      <c r="C85" s="21"/>
      <c r="L85" s="32"/>
      <c r="M85" s="32"/>
    </row>
    <row r="86" spans="1:13" ht="19.2" customHeight="1" x14ac:dyDescent="0.6">
      <c r="A86" s="13" t="s">
        <v>16</v>
      </c>
      <c r="C86" s="21"/>
      <c r="D86" s="26"/>
      <c r="E86" s="7"/>
      <c r="F86" s="26"/>
      <c r="G86" s="7"/>
      <c r="H86" s="26"/>
      <c r="I86" s="7"/>
      <c r="J86" s="26"/>
      <c r="L86" s="32"/>
      <c r="M86" s="32"/>
    </row>
    <row r="87" spans="1:13" ht="21.75" customHeight="1" x14ac:dyDescent="0.55000000000000004">
      <c r="A87" s="15" t="s">
        <v>69</v>
      </c>
      <c r="C87" s="21"/>
      <c r="D87" s="7">
        <f>H87</f>
        <v>1879816</v>
      </c>
      <c r="E87" s="7"/>
      <c r="F87" s="7">
        <v>1284137</v>
      </c>
      <c r="G87" s="7"/>
      <c r="H87" s="7">
        <v>1879816</v>
      </c>
      <c r="I87" s="7"/>
      <c r="J87" s="7">
        <v>1284137</v>
      </c>
      <c r="K87" s="100"/>
      <c r="L87" s="32"/>
      <c r="M87" s="32"/>
    </row>
    <row r="88" spans="1:13" ht="21.75" customHeight="1" x14ac:dyDescent="0.55000000000000004">
      <c r="A88" s="79" t="s">
        <v>78</v>
      </c>
      <c r="C88" s="21"/>
      <c r="D88" s="7">
        <f>H88</f>
        <v>316850</v>
      </c>
      <c r="E88" s="7"/>
      <c r="F88" s="7">
        <f>J88</f>
        <v>105196</v>
      </c>
      <c r="G88" s="7"/>
      <c r="H88" s="7">
        <v>316850</v>
      </c>
      <c r="I88" s="7"/>
      <c r="J88" s="7">
        <v>105196</v>
      </c>
      <c r="K88" s="100"/>
      <c r="L88" s="32"/>
      <c r="M88" s="32"/>
    </row>
    <row r="89" spans="1:13" ht="21.75" customHeight="1" x14ac:dyDescent="0.55000000000000004">
      <c r="A89" s="79" t="s">
        <v>31</v>
      </c>
      <c r="C89" s="2"/>
      <c r="D89" s="7">
        <f>H89</f>
        <v>49478</v>
      </c>
      <c r="E89" s="7"/>
      <c r="F89" s="7">
        <v>40478</v>
      </c>
      <c r="G89" s="7"/>
      <c r="H89" s="7">
        <v>49478</v>
      </c>
      <c r="I89" s="7"/>
      <c r="J89" s="7">
        <v>40478</v>
      </c>
      <c r="K89" s="100"/>
      <c r="L89" s="32"/>
      <c r="M89" s="32"/>
    </row>
    <row r="90" spans="1:13" ht="21.75" customHeight="1" x14ac:dyDescent="0.6">
      <c r="A90" s="16" t="s">
        <v>17</v>
      </c>
      <c r="C90" s="21"/>
      <c r="D90" s="192">
        <f>SUM(D87:D89)</f>
        <v>2246144</v>
      </c>
      <c r="E90" s="190"/>
      <c r="F90" s="192">
        <f>SUM(F87:F89)</f>
        <v>1429811</v>
      </c>
      <c r="G90" s="190"/>
      <c r="H90" s="192">
        <f>SUM(H87:H89)</f>
        <v>2246144</v>
      </c>
      <c r="I90" s="190"/>
      <c r="J90" s="192">
        <f>SUM(J87:J89)</f>
        <v>1429811</v>
      </c>
      <c r="L90" s="32"/>
      <c r="M90" s="32"/>
    </row>
    <row r="91" spans="1:13" ht="14.1" customHeight="1" x14ac:dyDescent="0.6">
      <c r="A91" s="16"/>
      <c r="C91" s="21"/>
      <c r="D91" s="7"/>
      <c r="E91" s="7"/>
      <c r="F91" s="7"/>
      <c r="G91" s="42"/>
      <c r="H91" s="7"/>
      <c r="I91" s="7"/>
      <c r="J91" s="7"/>
      <c r="L91" s="32"/>
      <c r="M91" s="32"/>
    </row>
    <row r="92" spans="1:13" ht="21.75" customHeight="1" x14ac:dyDescent="0.6">
      <c r="A92" s="16" t="s">
        <v>129</v>
      </c>
      <c r="C92" s="21"/>
      <c r="D92" s="120">
        <f>D84-D90</f>
        <v>211224</v>
      </c>
      <c r="E92" s="120"/>
      <c r="F92" s="120">
        <f>F84-F90</f>
        <v>-73529</v>
      </c>
      <c r="G92" s="66"/>
      <c r="H92" s="120">
        <f>H84-H90</f>
        <v>271174</v>
      </c>
      <c r="I92" s="120"/>
      <c r="J92" s="120">
        <f>J84-J90</f>
        <v>41877</v>
      </c>
      <c r="L92" s="32"/>
      <c r="M92" s="32"/>
    </row>
    <row r="93" spans="1:13" ht="21.75" customHeight="1" x14ac:dyDescent="0.55000000000000004">
      <c r="A93" s="79" t="s">
        <v>161</v>
      </c>
      <c r="B93" s="6" t="s">
        <v>127</v>
      </c>
      <c r="C93" s="21"/>
      <c r="D93" s="149">
        <v>1052548</v>
      </c>
      <c r="E93" s="163"/>
      <c r="F93" s="167">
        <v>228435</v>
      </c>
      <c r="G93" s="163"/>
      <c r="H93" s="168">
        <v>0</v>
      </c>
      <c r="I93" s="163"/>
      <c r="J93" s="168">
        <v>0</v>
      </c>
      <c r="L93" s="32"/>
      <c r="M93" s="32"/>
    </row>
    <row r="94" spans="1:13" ht="21.75" customHeight="1" x14ac:dyDescent="0.55000000000000004">
      <c r="A94" s="79" t="s">
        <v>82</v>
      </c>
      <c r="B94" s="165"/>
      <c r="C94" s="21"/>
      <c r="D94" s="128">
        <v>-75</v>
      </c>
      <c r="E94" s="26"/>
      <c r="F94" s="166">
        <v>-26</v>
      </c>
      <c r="G94" s="26"/>
      <c r="H94" s="166">
        <v>-75</v>
      </c>
      <c r="I94" s="26"/>
      <c r="J94" s="166">
        <v>-26</v>
      </c>
      <c r="L94" s="32"/>
      <c r="M94" s="32"/>
    </row>
    <row r="95" spans="1:13" ht="22.2" x14ac:dyDescent="0.6">
      <c r="A95" s="106" t="s">
        <v>162</v>
      </c>
      <c r="C95" s="77"/>
      <c r="D95" s="189">
        <f>SUM(D92:D94)</f>
        <v>1263697</v>
      </c>
      <c r="E95" s="190"/>
      <c r="F95" s="189">
        <f>SUM(F92:F94)</f>
        <v>154880</v>
      </c>
      <c r="G95" s="190"/>
      <c r="H95" s="189">
        <f>SUM(H92:H94)</f>
        <v>271099</v>
      </c>
      <c r="I95" s="190"/>
      <c r="J95" s="189">
        <f>SUM(J92:J94)</f>
        <v>41851</v>
      </c>
      <c r="L95" s="32"/>
      <c r="M95" s="32"/>
    </row>
    <row r="96" spans="1:13" ht="21.75" customHeight="1" x14ac:dyDescent="0.55000000000000004">
      <c r="A96" s="107" t="s">
        <v>183</v>
      </c>
      <c r="C96" s="77"/>
      <c r="D96" s="53">
        <f>H96</f>
        <v>-27825</v>
      </c>
      <c r="E96" s="62"/>
      <c r="F96" s="53">
        <v>28171</v>
      </c>
      <c r="G96" s="62"/>
      <c r="H96" s="53">
        <v>-27825</v>
      </c>
      <c r="I96" s="62"/>
      <c r="J96" s="53">
        <v>28171</v>
      </c>
      <c r="K96" s="78"/>
      <c r="L96" s="32"/>
      <c r="M96" s="32"/>
    </row>
    <row r="97" spans="1:13" ht="21.75" customHeight="1" thickBot="1" x14ac:dyDescent="0.65">
      <c r="A97" s="106" t="s">
        <v>163</v>
      </c>
      <c r="C97" s="77"/>
      <c r="D97" s="191">
        <f>SUM(D95:D96)</f>
        <v>1235872</v>
      </c>
      <c r="E97" s="190"/>
      <c r="F97" s="191">
        <f>SUM(F95:F96)</f>
        <v>183051</v>
      </c>
      <c r="G97" s="190"/>
      <c r="H97" s="191">
        <f>SUM(H95:H96)</f>
        <v>243274</v>
      </c>
      <c r="I97" s="190"/>
      <c r="J97" s="191">
        <f>SUM(J95:J96)</f>
        <v>70022</v>
      </c>
      <c r="K97" s="37"/>
      <c r="L97" s="32"/>
      <c r="M97" s="32"/>
    </row>
    <row r="98" spans="1:13" ht="13.5" customHeight="1" thickTop="1" x14ac:dyDescent="0.6">
      <c r="A98" s="16"/>
      <c r="C98" s="77"/>
      <c r="D98" s="34"/>
      <c r="E98" s="28"/>
      <c r="F98" s="34"/>
      <c r="G98" s="5"/>
      <c r="H98" s="34"/>
      <c r="I98" s="5"/>
      <c r="J98" s="34"/>
      <c r="K98" s="37"/>
    </row>
    <row r="99" spans="1:13" ht="23.4" customHeight="1" x14ac:dyDescent="0.6">
      <c r="A99" s="16" t="s">
        <v>164</v>
      </c>
      <c r="D99" s="32"/>
      <c r="E99" s="32"/>
      <c r="F99" s="32"/>
      <c r="G99" s="32"/>
      <c r="H99" s="32"/>
      <c r="I99" s="32"/>
      <c r="J99" s="32"/>
    </row>
    <row r="100" spans="1:13" ht="23.4" customHeight="1" thickBot="1" x14ac:dyDescent="0.6">
      <c r="A100" s="79" t="s">
        <v>165</v>
      </c>
      <c r="D100" s="140">
        <f>D97/D55</f>
        <v>6.1303174603174604</v>
      </c>
      <c r="E100" s="139"/>
      <c r="F100" s="140">
        <f>F97/F55</f>
        <v>0.90799107142857138</v>
      </c>
      <c r="G100" s="139"/>
      <c r="H100" s="140">
        <f>H97/H55</f>
        <v>1.2067162698412699</v>
      </c>
      <c r="I100" s="139"/>
      <c r="J100" s="140">
        <f>J97/J55</f>
        <v>0.34733134920634923</v>
      </c>
    </row>
    <row r="101" spans="1:13" ht="21.75" customHeight="1" thickTop="1" x14ac:dyDescent="0.6">
      <c r="A101" s="16"/>
      <c r="D101" s="32"/>
      <c r="E101" s="32"/>
      <c r="F101" s="32"/>
      <c r="G101" s="32"/>
      <c r="H101" s="32"/>
      <c r="I101" s="32"/>
      <c r="J101" s="32"/>
    </row>
    <row r="102" spans="1:13" ht="25.2" customHeight="1" x14ac:dyDescent="0.6">
      <c r="A102" s="18" t="s">
        <v>61</v>
      </c>
      <c r="C102" s="17"/>
      <c r="D102" s="12"/>
      <c r="E102" s="12"/>
      <c r="F102" s="12"/>
      <c r="G102" s="12"/>
      <c r="H102" s="72"/>
      <c r="I102" s="12"/>
      <c r="J102" s="12"/>
    </row>
    <row r="103" spans="1:13" ht="21.75" customHeight="1" x14ac:dyDescent="0.6">
      <c r="A103" s="18" t="s">
        <v>44</v>
      </c>
      <c r="C103" s="17"/>
      <c r="D103" s="12"/>
      <c r="F103" s="12"/>
      <c r="H103" s="12"/>
      <c r="J103" s="12"/>
    </row>
    <row r="104" spans="1:13" ht="21.75" customHeight="1" x14ac:dyDescent="0.6">
      <c r="A104" s="18"/>
      <c r="C104" s="17"/>
      <c r="D104" s="12"/>
      <c r="F104" s="12"/>
      <c r="H104" s="12"/>
      <c r="J104" s="12"/>
    </row>
    <row r="105" spans="1:13" ht="21.75" customHeight="1" x14ac:dyDescent="0.6">
      <c r="A105" s="33"/>
      <c r="B105" s="33"/>
      <c r="C105" s="33"/>
      <c r="D105" s="221" t="s">
        <v>87</v>
      </c>
      <c r="E105" s="221"/>
      <c r="F105" s="221"/>
    </row>
    <row r="106" spans="1:13" ht="21.75" customHeight="1" x14ac:dyDescent="0.6">
      <c r="B106" s="23"/>
      <c r="C106" s="24"/>
      <c r="D106" s="221" t="s">
        <v>86</v>
      </c>
      <c r="E106" s="221"/>
      <c r="F106" s="221"/>
      <c r="G106" s="19"/>
      <c r="H106" s="221" t="s">
        <v>29</v>
      </c>
      <c r="I106" s="221"/>
      <c r="J106" s="221"/>
    </row>
    <row r="107" spans="1:13" ht="21.75" customHeight="1" x14ac:dyDescent="0.6">
      <c r="B107" s="23"/>
      <c r="C107" s="24"/>
      <c r="D107" s="223" t="s">
        <v>43</v>
      </c>
      <c r="E107" s="223"/>
      <c r="F107" s="223"/>
      <c r="G107" s="19"/>
      <c r="H107" s="223" t="s">
        <v>43</v>
      </c>
      <c r="I107" s="223"/>
      <c r="J107" s="223"/>
    </row>
    <row r="108" spans="1:13" ht="21.75" customHeight="1" x14ac:dyDescent="0.6">
      <c r="B108" s="23"/>
      <c r="C108" s="24"/>
      <c r="D108" s="219" t="s">
        <v>144</v>
      </c>
      <c r="E108" s="219"/>
      <c r="F108" s="219"/>
      <c r="G108" s="19"/>
      <c r="H108" s="219" t="s">
        <v>144</v>
      </c>
      <c r="I108" s="219"/>
      <c r="J108" s="219"/>
    </row>
    <row r="109" spans="1:13" ht="21.75" customHeight="1" x14ac:dyDescent="0.55000000000000004">
      <c r="B109" s="23" t="s">
        <v>0</v>
      </c>
      <c r="C109" s="24"/>
      <c r="D109" s="2">
        <v>2564</v>
      </c>
      <c r="E109" s="21"/>
      <c r="F109" s="2">
        <v>2563</v>
      </c>
      <c r="G109" s="21"/>
      <c r="H109" s="2">
        <v>2564</v>
      </c>
      <c r="I109" s="21"/>
      <c r="J109" s="2">
        <v>2563</v>
      </c>
    </row>
    <row r="110" spans="1:13" ht="21.75" customHeight="1" x14ac:dyDescent="0.55000000000000004">
      <c r="B110" s="169"/>
      <c r="C110" s="24"/>
      <c r="D110" s="2"/>
      <c r="E110" s="21"/>
      <c r="F110" s="77" t="s">
        <v>126</v>
      </c>
      <c r="G110" s="21"/>
      <c r="H110" s="2"/>
      <c r="I110" s="21"/>
      <c r="J110" s="2"/>
    </row>
    <row r="111" spans="1:13" ht="21.75" customHeight="1" x14ac:dyDescent="0.55000000000000004">
      <c r="B111" s="23"/>
      <c r="C111" s="24"/>
      <c r="D111" s="220" t="s">
        <v>54</v>
      </c>
      <c r="E111" s="220"/>
      <c r="F111" s="220"/>
      <c r="G111" s="220"/>
      <c r="H111" s="220"/>
      <c r="I111" s="220"/>
      <c r="J111" s="220"/>
    </row>
    <row r="112" spans="1:13" ht="21.75" customHeight="1" x14ac:dyDescent="0.6">
      <c r="A112" s="115" t="s">
        <v>163</v>
      </c>
      <c r="C112" s="77"/>
      <c r="D112" s="66">
        <f>D97</f>
        <v>1235872</v>
      </c>
      <c r="E112" s="20"/>
      <c r="F112" s="66">
        <f>F97</f>
        <v>183051</v>
      </c>
      <c r="G112" s="20"/>
      <c r="H112" s="66">
        <f>H97</f>
        <v>243274</v>
      </c>
      <c r="I112" s="20"/>
      <c r="J112" s="66">
        <f>J97</f>
        <v>70022</v>
      </c>
    </row>
    <row r="113" spans="1:10" ht="21.75" customHeight="1" x14ac:dyDescent="0.6">
      <c r="A113" s="16"/>
      <c r="C113" s="77"/>
      <c r="D113" s="34"/>
      <c r="E113" s="28"/>
      <c r="F113" s="34"/>
      <c r="G113" s="5"/>
      <c r="H113" s="34"/>
      <c r="I113" s="5"/>
      <c r="J113" s="34"/>
    </row>
    <row r="114" spans="1:10" ht="21.75" customHeight="1" x14ac:dyDescent="0.6">
      <c r="A114" s="16" t="s">
        <v>34</v>
      </c>
      <c r="D114" s="32"/>
      <c r="E114" s="32"/>
      <c r="F114" s="32"/>
      <c r="G114" s="32"/>
      <c r="H114" s="32"/>
      <c r="I114" s="32"/>
      <c r="J114" s="32"/>
    </row>
    <row r="115" spans="1:10" ht="21.75" customHeight="1" x14ac:dyDescent="0.6">
      <c r="A115" s="13" t="s">
        <v>177</v>
      </c>
      <c r="D115" s="32"/>
      <c r="E115" s="32"/>
      <c r="F115" s="32"/>
      <c r="G115" s="32"/>
      <c r="H115" s="32"/>
      <c r="I115" s="32"/>
      <c r="J115" s="32"/>
    </row>
    <row r="116" spans="1:10" ht="21.75" customHeight="1" x14ac:dyDescent="0.6">
      <c r="A116" s="13" t="s">
        <v>176</v>
      </c>
      <c r="B116" s="218"/>
      <c r="D116" s="32"/>
      <c r="E116" s="32"/>
      <c r="F116" s="32"/>
      <c r="G116" s="32"/>
      <c r="H116" s="32"/>
      <c r="I116" s="32"/>
      <c r="J116" s="32"/>
    </row>
    <row r="117" spans="1:10" ht="21.75" customHeight="1" x14ac:dyDescent="0.55000000000000004">
      <c r="A117" s="79" t="s">
        <v>70</v>
      </c>
      <c r="B117" s="214">
        <v>5</v>
      </c>
      <c r="D117" s="179">
        <v>190422</v>
      </c>
      <c r="E117" s="32"/>
      <c r="F117" s="179">
        <v>-18944</v>
      </c>
      <c r="G117" s="32"/>
      <c r="H117" s="179">
        <v>0</v>
      </c>
      <c r="I117" s="32"/>
      <c r="J117" s="180">
        <v>0</v>
      </c>
    </row>
    <row r="118" spans="1:10" ht="21.75" customHeight="1" x14ac:dyDescent="0.6">
      <c r="A118" s="16" t="s">
        <v>178</v>
      </c>
    </row>
    <row r="119" spans="1:10" ht="21.75" customHeight="1" x14ac:dyDescent="0.6">
      <c r="A119" s="16" t="s">
        <v>176</v>
      </c>
      <c r="D119" s="185">
        <f>SUM(D117:D117)</f>
        <v>190422</v>
      </c>
      <c r="E119" s="186"/>
      <c r="F119" s="185">
        <f>SUM(F117:F117)</f>
        <v>-18944</v>
      </c>
      <c r="G119" s="186"/>
      <c r="H119" s="185">
        <f>SUM(H117:H117)</f>
        <v>0</v>
      </c>
      <c r="I119" s="186"/>
      <c r="J119" s="185">
        <f>SUM(J117:J117)</f>
        <v>0</v>
      </c>
    </row>
    <row r="120" spans="1:10" ht="21.75" customHeight="1" x14ac:dyDescent="0.6">
      <c r="A120" s="80" t="s">
        <v>179</v>
      </c>
      <c r="D120" s="32"/>
      <c r="E120" s="32"/>
      <c r="F120" s="64"/>
      <c r="G120" s="64"/>
      <c r="H120" s="64"/>
      <c r="I120" s="64"/>
      <c r="J120" s="64"/>
    </row>
    <row r="121" spans="1:10" ht="21.75" customHeight="1" x14ac:dyDescent="0.6">
      <c r="A121" s="80" t="s">
        <v>176</v>
      </c>
      <c r="B121" s="218"/>
      <c r="D121" s="32"/>
      <c r="E121" s="32"/>
      <c r="F121" s="64"/>
      <c r="G121" s="64"/>
      <c r="H121" s="64"/>
      <c r="I121" s="64"/>
      <c r="J121" s="64"/>
    </row>
    <row r="122" spans="1:10" ht="21.75" customHeight="1" x14ac:dyDescent="0.55000000000000004">
      <c r="A122" s="93" t="s">
        <v>84</v>
      </c>
      <c r="D122" s="32"/>
      <c r="E122" s="32"/>
      <c r="F122" s="64"/>
      <c r="G122" s="64"/>
      <c r="H122" s="64"/>
      <c r="I122" s="64"/>
      <c r="J122" s="64"/>
    </row>
    <row r="123" spans="1:10" ht="21.75" customHeight="1" x14ac:dyDescent="0.55000000000000004">
      <c r="A123" s="93" t="s">
        <v>81</v>
      </c>
      <c r="D123" s="32">
        <f>H123</f>
        <v>599889</v>
      </c>
      <c r="F123" s="32">
        <v>278074</v>
      </c>
      <c r="H123" s="64">
        <v>599889</v>
      </c>
      <c r="J123" s="64">
        <v>278074</v>
      </c>
    </row>
    <row r="124" spans="1:10" ht="21.75" customHeight="1" x14ac:dyDescent="0.55000000000000004">
      <c r="A124" s="43" t="s">
        <v>173</v>
      </c>
      <c r="B124" s="214"/>
      <c r="D124" s="32"/>
      <c r="F124" s="32"/>
      <c r="H124" s="64"/>
      <c r="J124" s="64"/>
    </row>
    <row r="125" spans="1:10" ht="21.75" customHeight="1" x14ac:dyDescent="0.55000000000000004">
      <c r="A125" s="43" t="s">
        <v>172</v>
      </c>
      <c r="B125" s="6">
        <v>5</v>
      </c>
      <c r="D125" s="75">
        <v>-89536</v>
      </c>
      <c r="E125" s="55"/>
      <c r="F125" s="75">
        <v>7675</v>
      </c>
      <c r="G125" s="74"/>
      <c r="H125" s="92">
        <v>0</v>
      </c>
      <c r="I125" s="74"/>
      <c r="J125" s="92">
        <v>0</v>
      </c>
    </row>
    <row r="126" spans="1:10" ht="21.75" customHeight="1" x14ac:dyDescent="0.55000000000000004">
      <c r="A126" s="79" t="s">
        <v>130</v>
      </c>
    </row>
    <row r="127" spans="1:10" ht="21.75" customHeight="1" x14ac:dyDescent="0.55000000000000004">
      <c r="A127" s="141" t="s">
        <v>98</v>
      </c>
      <c r="D127" s="128">
        <f>H127</f>
        <v>-119978</v>
      </c>
      <c r="E127" s="62"/>
      <c r="F127" s="128">
        <v>-55616</v>
      </c>
      <c r="G127" s="62"/>
      <c r="H127" s="128">
        <v>-119978</v>
      </c>
      <c r="I127" s="62"/>
      <c r="J127" s="69">
        <v>-55616</v>
      </c>
    </row>
    <row r="128" spans="1:10" ht="21.75" customHeight="1" x14ac:dyDescent="0.6">
      <c r="A128" s="16" t="s">
        <v>180</v>
      </c>
    </row>
    <row r="129" spans="1:10" ht="21.75" customHeight="1" x14ac:dyDescent="0.6">
      <c r="A129" s="16" t="s">
        <v>176</v>
      </c>
      <c r="B129" s="218"/>
      <c r="D129" s="183">
        <f>SUM(D123:E127)</f>
        <v>390375</v>
      </c>
      <c r="E129" s="182"/>
      <c r="F129" s="183">
        <f>SUM(F123:G127)</f>
        <v>230133</v>
      </c>
      <c r="G129" s="182"/>
      <c r="H129" s="183">
        <f>SUM(H123:I127)</f>
        <v>479911</v>
      </c>
      <c r="I129" s="182"/>
      <c r="J129" s="183">
        <f>SUM(J123:J127)</f>
        <v>222458</v>
      </c>
    </row>
    <row r="130" spans="1:10" ht="21.75" customHeight="1" x14ac:dyDescent="0.6">
      <c r="A130" s="16" t="s">
        <v>137</v>
      </c>
      <c r="C130" s="25"/>
      <c r="D130" s="184">
        <f>SUM(D119,D129)</f>
        <v>580797</v>
      </c>
      <c r="E130" s="183"/>
      <c r="F130" s="184">
        <f>SUM(F119,F129)</f>
        <v>211189</v>
      </c>
      <c r="G130" s="183"/>
      <c r="H130" s="184">
        <f>SUM(H119,H129)</f>
        <v>479911</v>
      </c>
      <c r="I130" s="183"/>
      <c r="J130" s="184">
        <f>SUM(J119,J129)</f>
        <v>222458</v>
      </c>
    </row>
    <row r="131" spans="1:10" ht="21.75" customHeight="1" thickBot="1" x14ac:dyDescent="0.65">
      <c r="A131" s="31" t="s">
        <v>166</v>
      </c>
      <c r="B131" s="27"/>
      <c r="C131" s="25"/>
      <c r="D131" s="181">
        <f>SUM(D112,D130)</f>
        <v>1816669</v>
      </c>
      <c r="E131" s="182"/>
      <c r="F131" s="181">
        <f>SUM(F112,F130)</f>
        <v>394240</v>
      </c>
      <c r="G131" s="182"/>
      <c r="H131" s="181">
        <f>SUM(H112,H130)</f>
        <v>723185</v>
      </c>
      <c r="I131" s="182"/>
      <c r="J131" s="181">
        <f>SUM(J112,J130)</f>
        <v>292480</v>
      </c>
    </row>
    <row r="132" spans="1:10" ht="21.75" customHeight="1" thickTop="1" x14ac:dyDescent="0.55000000000000004"/>
    <row r="133" spans="1:10" ht="21.75" customHeight="1" x14ac:dyDescent="0.6">
      <c r="A133" s="18" t="s">
        <v>61</v>
      </c>
      <c r="C133" s="17"/>
      <c r="D133" s="12"/>
      <c r="E133" s="12"/>
      <c r="F133" s="12"/>
      <c r="G133" s="12"/>
      <c r="H133" s="72"/>
      <c r="I133" s="12"/>
      <c r="J133" s="12"/>
    </row>
    <row r="134" spans="1:10" ht="21.75" customHeight="1" x14ac:dyDescent="0.6">
      <c r="A134" s="18" t="s">
        <v>91</v>
      </c>
      <c r="C134" s="17"/>
      <c r="D134" s="12"/>
      <c r="F134" s="12"/>
      <c r="H134" s="12"/>
      <c r="J134" s="12"/>
    </row>
    <row r="135" spans="1:10" ht="21.75" customHeight="1" x14ac:dyDescent="0.6">
      <c r="A135" s="18"/>
      <c r="C135" s="17"/>
      <c r="D135" s="12"/>
      <c r="F135" s="12"/>
      <c r="H135" s="12"/>
      <c r="J135" s="12"/>
    </row>
    <row r="136" spans="1:10" ht="21.75" customHeight="1" x14ac:dyDescent="0.6">
      <c r="A136" s="33"/>
      <c r="B136" s="33"/>
      <c r="C136" s="33"/>
      <c r="D136" s="222" t="s">
        <v>87</v>
      </c>
      <c r="E136" s="222"/>
      <c r="F136" s="222"/>
    </row>
    <row r="137" spans="1:10" ht="21.75" customHeight="1" x14ac:dyDescent="0.6">
      <c r="B137" s="23"/>
      <c r="C137" s="24"/>
      <c r="D137" s="222" t="s">
        <v>86</v>
      </c>
      <c r="E137" s="222"/>
      <c r="F137" s="222"/>
      <c r="G137" s="19"/>
      <c r="H137" s="222" t="s">
        <v>29</v>
      </c>
      <c r="I137" s="222"/>
      <c r="J137" s="222"/>
    </row>
    <row r="138" spans="1:10" ht="21.75" customHeight="1" x14ac:dyDescent="0.6">
      <c r="B138" s="23"/>
      <c r="C138" s="24"/>
      <c r="D138" s="219" t="s">
        <v>145</v>
      </c>
      <c r="E138" s="219"/>
      <c r="F138" s="219"/>
      <c r="G138" s="19"/>
      <c r="H138" s="219" t="s">
        <v>145</v>
      </c>
      <c r="I138" s="219"/>
      <c r="J138" s="219"/>
    </row>
    <row r="139" spans="1:10" ht="21.75" customHeight="1" x14ac:dyDescent="0.6">
      <c r="B139" s="23"/>
      <c r="C139" s="24"/>
      <c r="D139" s="219" t="s">
        <v>144</v>
      </c>
      <c r="E139" s="219"/>
      <c r="F139" s="219"/>
      <c r="G139" s="19"/>
      <c r="H139" s="219" t="s">
        <v>144</v>
      </c>
      <c r="I139" s="219"/>
      <c r="J139" s="219"/>
    </row>
    <row r="140" spans="1:10" ht="21.75" customHeight="1" x14ac:dyDescent="0.55000000000000004">
      <c r="B140" s="23" t="s">
        <v>0</v>
      </c>
      <c r="C140" s="24"/>
      <c r="D140" s="2">
        <v>2564</v>
      </c>
      <c r="E140" s="21"/>
      <c r="F140" s="2">
        <v>2563</v>
      </c>
      <c r="G140" s="21"/>
      <c r="H140" s="2">
        <v>2564</v>
      </c>
      <c r="I140" s="21"/>
      <c r="J140" s="2">
        <v>2563</v>
      </c>
    </row>
    <row r="141" spans="1:10" ht="21.75" customHeight="1" x14ac:dyDescent="0.55000000000000004">
      <c r="B141" s="169"/>
      <c r="C141" s="24"/>
      <c r="D141" s="2"/>
      <c r="E141" s="21"/>
      <c r="F141" s="2" t="s">
        <v>126</v>
      </c>
      <c r="G141" s="21"/>
      <c r="H141" s="2"/>
      <c r="I141" s="21"/>
      <c r="J141" s="2"/>
    </row>
    <row r="142" spans="1:10" ht="21.75" customHeight="1" x14ac:dyDescent="0.55000000000000004">
      <c r="B142" s="23"/>
      <c r="C142" s="24"/>
      <c r="D142" s="220" t="s">
        <v>54</v>
      </c>
      <c r="E142" s="220"/>
      <c r="F142" s="220"/>
      <c r="G142" s="220"/>
      <c r="H142" s="220"/>
      <c r="I142" s="220"/>
      <c r="J142" s="220"/>
    </row>
    <row r="143" spans="1:10" ht="21.75" customHeight="1" x14ac:dyDescent="0.6">
      <c r="A143" s="13" t="s">
        <v>13</v>
      </c>
      <c r="C143" s="21"/>
      <c r="D143" s="26"/>
      <c r="E143" s="41"/>
      <c r="F143" s="40"/>
      <c r="G143" s="41"/>
      <c r="H143" s="40"/>
      <c r="I143" s="41"/>
      <c r="J143" s="40"/>
    </row>
    <row r="144" spans="1:10" ht="21.75" customHeight="1" x14ac:dyDescent="0.55000000000000004">
      <c r="A144" s="10" t="s">
        <v>65</v>
      </c>
      <c r="B144" s="6">
        <v>7</v>
      </c>
      <c r="C144" s="21"/>
      <c r="D144" s="148">
        <f>H144</f>
        <v>4792197</v>
      </c>
      <c r="E144" s="39"/>
      <c r="F144" s="39">
        <v>2581278</v>
      </c>
      <c r="G144" s="39"/>
      <c r="H144" s="39">
        <v>4792197</v>
      </c>
      <c r="I144" s="39"/>
      <c r="J144" s="39">
        <v>2581278</v>
      </c>
    </row>
    <row r="145" spans="1:10" ht="21.75" customHeight="1" x14ac:dyDescent="0.55000000000000004">
      <c r="A145" s="79" t="s">
        <v>77</v>
      </c>
      <c r="C145" s="21"/>
      <c r="D145" s="148">
        <f t="shared" ref="D145:D148" si="0">H145</f>
        <v>757</v>
      </c>
      <c r="E145" s="39"/>
      <c r="F145" s="39">
        <v>13927</v>
      </c>
      <c r="G145" s="39"/>
      <c r="H145" s="39">
        <v>757</v>
      </c>
      <c r="I145" s="39"/>
      <c r="J145" s="39">
        <v>13927</v>
      </c>
    </row>
    <row r="146" spans="1:10" ht="21.75" customHeight="1" x14ac:dyDescent="0.55000000000000004">
      <c r="A146" s="10" t="s">
        <v>66</v>
      </c>
      <c r="C146" s="21"/>
      <c r="D146" s="148">
        <f t="shared" si="0"/>
        <v>97584</v>
      </c>
      <c r="E146" s="39"/>
      <c r="F146" s="39">
        <v>26534</v>
      </c>
      <c r="G146" s="39"/>
      <c r="H146" s="39">
        <v>97584</v>
      </c>
      <c r="I146" s="39"/>
      <c r="J146" s="39">
        <v>26534</v>
      </c>
    </row>
    <row r="147" spans="1:10" ht="21.75" customHeight="1" x14ac:dyDescent="0.55000000000000004">
      <c r="A147" s="15" t="s">
        <v>67</v>
      </c>
      <c r="B147" s="6" t="s">
        <v>169</v>
      </c>
      <c r="C147" s="21"/>
      <c r="D147" s="148">
        <v>21027</v>
      </c>
      <c r="E147" s="39"/>
      <c r="F147" s="39">
        <v>5347</v>
      </c>
      <c r="G147" s="39"/>
      <c r="H147" s="39">
        <v>106457</v>
      </c>
      <c r="I147" s="39"/>
      <c r="J147" s="39">
        <v>120753</v>
      </c>
    </row>
    <row r="148" spans="1:10" ht="21.75" customHeight="1" x14ac:dyDescent="0.55000000000000004">
      <c r="A148" s="79" t="s">
        <v>68</v>
      </c>
      <c r="C148" s="21"/>
      <c r="D148" s="148">
        <f t="shared" si="0"/>
        <v>2672</v>
      </c>
      <c r="E148" s="39"/>
      <c r="F148" s="7">
        <v>48225</v>
      </c>
      <c r="G148" s="39"/>
      <c r="H148" s="7">
        <v>2672</v>
      </c>
      <c r="I148" s="39"/>
      <c r="J148" s="7">
        <v>48225</v>
      </c>
    </row>
    <row r="149" spans="1:10" ht="21.75" customHeight="1" x14ac:dyDescent="0.6">
      <c r="A149" s="16" t="s">
        <v>15</v>
      </c>
      <c r="C149" s="21"/>
      <c r="D149" s="68">
        <f>SUM(D144:D148)</f>
        <v>4914237</v>
      </c>
      <c r="E149" s="5"/>
      <c r="F149" s="68">
        <f>SUM(F144:F148)</f>
        <v>2675311</v>
      </c>
      <c r="G149" s="5"/>
      <c r="H149" s="68">
        <f>SUM(H144:H148)</f>
        <v>4999667</v>
      </c>
      <c r="I149" s="5"/>
      <c r="J149" s="68">
        <f>SUM(J144:J148)</f>
        <v>2790717</v>
      </c>
    </row>
    <row r="150" spans="1:10" ht="21.75" customHeight="1" x14ac:dyDescent="0.55000000000000004">
      <c r="C150" s="21"/>
    </row>
    <row r="151" spans="1:10" ht="21.75" customHeight="1" x14ac:dyDescent="0.6">
      <c r="A151" s="13" t="s">
        <v>16</v>
      </c>
      <c r="C151" s="21"/>
      <c r="D151" s="26"/>
      <c r="E151" s="7"/>
      <c r="F151" s="26"/>
      <c r="G151" s="7"/>
      <c r="H151" s="26"/>
      <c r="I151" s="7"/>
      <c r="J151" s="26"/>
    </row>
    <row r="152" spans="1:10" ht="21.75" customHeight="1" x14ac:dyDescent="0.55000000000000004">
      <c r="A152" s="15" t="s">
        <v>69</v>
      </c>
      <c r="C152" s="21"/>
      <c r="D152" s="7">
        <f>H152</f>
        <v>3477185</v>
      </c>
      <c r="E152" s="7"/>
      <c r="F152" s="7">
        <v>2533363</v>
      </c>
      <c r="G152" s="7"/>
      <c r="H152" s="7">
        <v>3477185</v>
      </c>
      <c r="I152" s="7"/>
      <c r="J152" s="7">
        <v>2533363</v>
      </c>
    </row>
    <row r="153" spans="1:10" ht="21.75" customHeight="1" x14ac:dyDescent="0.55000000000000004">
      <c r="A153" s="79" t="s">
        <v>78</v>
      </c>
      <c r="C153" s="21"/>
      <c r="D153" s="7">
        <f t="shared" ref="D153:D154" si="1">H153</f>
        <v>598544</v>
      </c>
      <c r="E153" s="7"/>
      <c r="F153" s="7">
        <f>J153</f>
        <v>199053</v>
      </c>
      <c r="G153" s="7"/>
      <c r="H153" s="7">
        <v>598544</v>
      </c>
      <c r="I153" s="7"/>
      <c r="J153" s="7">
        <v>199053</v>
      </c>
    </row>
    <row r="154" spans="1:10" ht="21.75" customHeight="1" x14ac:dyDescent="0.55000000000000004">
      <c r="A154" s="79" t="s">
        <v>31</v>
      </c>
      <c r="C154" s="2"/>
      <c r="D154" s="7">
        <f t="shared" si="1"/>
        <v>88821</v>
      </c>
      <c r="E154" s="7"/>
      <c r="F154" s="7">
        <v>77100</v>
      </c>
      <c r="G154" s="7"/>
      <c r="H154" s="7">
        <v>88821</v>
      </c>
      <c r="I154" s="7"/>
      <c r="J154" s="7">
        <v>77100</v>
      </c>
    </row>
    <row r="155" spans="1:10" ht="21.75" customHeight="1" x14ac:dyDescent="0.6">
      <c r="A155" s="16" t="s">
        <v>17</v>
      </c>
      <c r="C155" s="21"/>
      <c r="D155" s="192">
        <f>SUM(D152:D154)</f>
        <v>4164550</v>
      </c>
      <c r="E155" s="190"/>
      <c r="F155" s="192">
        <f>SUM(F152:F154)</f>
        <v>2809516</v>
      </c>
      <c r="G155" s="190"/>
      <c r="H155" s="192">
        <f>SUM(H152:H154)</f>
        <v>4164550</v>
      </c>
      <c r="I155" s="190"/>
      <c r="J155" s="192">
        <f>SUM(J152:J154)</f>
        <v>2809516</v>
      </c>
    </row>
    <row r="156" spans="1:10" ht="21.75" customHeight="1" x14ac:dyDescent="0.6">
      <c r="A156" s="16"/>
      <c r="C156" s="21"/>
      <c r="D156" s="7"/>
      <c r="E156" s="7"/>
      <c r="F156" s="7"/>
      <c r="G156" s="42"/>
      <c r="H156" s="7"/>
      <c r="I156" s="7"/>
      <c r="J156" s="7"/>
    </row>
    <row r="157" spans="1:10" ht="21.75" customHeight="1" x14ac:dyDescent="0.6">
      <c r="A157" s="16" t="s">
        <v>129</v>
      </c>
      <c r="C157" s="21"/>
      <c r="D157" s="120">
        <f>D149-D155</f>
        <v>749687</v>
      </c>
      <c r="E157" s="120"/>
      <c r="F157" s="120">
        <f>F149-F155</f>
        <v>-134205</v>
      </c>
      <c r="G157" s="66"/>
      <c r="H157" s="120">
        <f>H149-H155</f>
        <v>835117</v>
      </c>
      <c r="I157" s="120"/>
      <c r="J157" s="120">
        <f>J149-J155</f>
        <v>-18799</v>
      </c>
    </row>
    <row r="158" spans="1:10" ht="21.75" customHeight="1" x14ac:dyDescent="0.55000000000000004">
      <c r="A158" s="79" t="s">
        <v>113</v>
      </c>
      <c r="B158" s="6" t="s">
        <v>127</v>
      </c>
      <c r="C158" s="21"/>
      <c r="D158" s="149">
        <v>1848901</v>
      </c>
      <c r="E158" s="163"/>
      <c r="F158" s="167">
        <v>-365453</v>
      </c>
      <c r="G158" s="163"/>
      <c r="H158" s="168">
        <v>0</v>
      </c>
      <c r="I158" s="163"/>
      <c r="J158" s="168">
        <v>0</v>
      </c>
    </row>
    <row r="159" spans="1:10" ht="21.75" customHeight="1" x14ac:dyDescent="0.55000000000000004">
      <c r="A159" s="79" t="s">
        <v>82</v>
      </c>
      <c r="B159" s="165"/>
      <c r="C159" s="21"/>
      <c r="D159" s="128">
        <f>H159</f>
        <v>-1033</v>
      </c>
      <c r="E159" s="26"/>
      <c r="F159" s="166">
        <f>J159</f>
        <v>-29</v>
      </c>
      <c r="G159" s="26"/>
      <c r="H159" s="166">
        <v>-1033</v>
      </c>
      <c r="I159" s="26"/>
      <c r="J159" s="166">
        <v>-29</v>
      </c>
    </row>
    <row r="160" spans="1:10" ht="21.75" customHeight="1" x14ac:dyDescent="0.6">
      <c r="A160" s="106" t="s">
        <v>114</v>
      </c>
      <c r="C160" s="77"/>
      <c r="D160" s="189">
        <f>SUM(D157:D159)</f>
        <v>2597555</v>
      </c>
      <c r="E160" s="190"/>
      <c r="F160" s="189">
        <f>SUM(F157:F159)</f>
        <v>-499687</v>
      </c>
      <c r="G160" s="190"/>
      <c r="H160" s="189">
        <f>SUM(H157:H159)</f>
        <v>834084</v>
      </c>
      <c r="I160" s="190"/>
      <c r="J160" s="189">
        <f>SUM(J157:J159)</f>
        <v>-18828</v>
      </c>
    </row>
    <row r="161" spans="1:10" ht="21.75" customHeight="1" x14ac:dyDescent="0.55000000000000004">
      <c r="A161" s="107" t="s">
        <v>183</v>
      </c>
      <c r="C161" s="77"/>
      <c r="D161" s="53">
        <f>H161</f>
        <v>-122884</v>
      </c>
      <c r="E161" s="62"/>
      <c r="F161" s="53">
        <v>30784</v>
      </c>
      <c r="G161" s="62"/>
      <c r="H161" s="53">
        <v>-122884</v>
      </c>
      <c r="I161" s="62"/>
      <c r="J161" s="53">
        <v>30784</v>
      </c>
    </row>
    <row r="162" spans="1:10" ht="21.75" customHeight="1" thickBot="1" x14ac:dyDescent="0.65">
      <c r="A162" s="106" t="s">
        <v>112</v>
      </c>
      <c r="C162" s="77"/>
      <c r="D162" s="191">
        <f>SUM(D160:D161)</f>
        <v>2474671</v>
      </c>
      <c r="E162" s="190"/>
      <c r="F162" s="191">
        <f>SUM(F160:F161)</f>
        <v>-468903</v>
      </c>
      <c r="G162" s="190"/>
      <c r="H162" s="191">
        <f>SUM(H160:H161)</f>
        <v>711200</v>
      </c>
      <c r="I162" s="190"/>
      <c r="J162" s="191">
        <f>SUM(J160:J161)</f>
        <v>11956</v>
      </c>
    </row>
    <row r="163" spans="1:10" ht="21.75" customHeight="1" thickTop="1" x14ac:dyDescent="0.6">
      <c r="A163" s="16"/>
      <c r="C163" s="77"/>
      <c r="D163" s="34"/>
      <c r="E163" s="28"/>
      <c r="F163" s="34"/>
      <c r="G163" s="5"/>
      <c r="H163" s="34"/>
      <c r="I163" s="5"/>
      <c r="J163" s="34"/>
    </row>
    <row r="164" spans="1:10" ht="21.75" customHeight="1" x14ac:dyDescent="0.6">
      <c r="A164" s="16" t="s">
        <v>134</v>
      </c>
      <c r="D164" s="32"/>
      <c r="E164" s="32"/>
      <c r="F164" s="32"/>
      <c r="G164" s="32"/>
      <c r="H164" s="32"/>
      <c r="I164" s="32"/>
      <c r="J164" s="32"/>
    </row>
    <row r="165" spans="1:10" ht="21.75" customHeight="1" thickBot="1" x14ac:dyDescent="0.6">
      <c r="A165" s="79" t="s">
        <v>135</v>
      </c>
      <c r="D165" s="213">
        <f>D162/201600</f>
        <v>12.275153769841269</v>
      </c>
      <c r="E165" s="139"/>
      <c r="F165" s="140">
        <f>F162/F57</f>
        <v>-2.3259077380952382</v>
      </c>
      <c r="G165" s="139"/>
      <c r="H165" s="140">
        <f>H162/H57</f>
        <v>3.5277777777777777</v>
      </c>
      <c r="I165" s="139"/>
      <c r="J165" s="140">
        <f>J162/J57</f>
        <v>5.9305555555555556E-2</v>
      </c>
    </row>
    <row r="166" spans="1:10" ht="21.75" customHeight="1" thickTop="1" x14ac:dyDescent="0.6">
      <c r="A166" s="16"/>
      <c r="D166" s="32"/>
      <c r="E166" s="32"/>
      <c r="F166" s="32"/>
      <c r="G166" s="32"/>
      <c r="H166" s="32"/>
      <c r="I166" s="32"/>
      <c r="J166" s="32"/>
    </row>
    <row r="167" spans="1:10" ht="21.75" customHeight="1" x14ac:dyDescent="0.6">
      <c r="A167" s="18" t="s">
        <v>61</v>
      </c>
      <c r="C167" s="17"/>
      <c r="D167" s="12"/>
      <c r="E167" s="12"/>
      <c r="F167" s="12"/>
      <c r="G167" s="12"/>
      <c r="H167" s="72"/>
      <c r="I167" s="12"/>
      <c r="J167" s="12"/>
    </row>
    <row r="168" spans="1:10" ht="21.75" customHeight="1" x14ac:dyDescent="0.6">
      <c r="A168" s="18" t="s">
        <v>44</v>
      </c>
      <c r="C168" s="17"/>
      <c r="D168" s="12"/>
      <c r="F168" s="12"/>
      <c r="H168" s="12"/>
      <c r="J168" s="12"/>
    </row>
    <row r="169" spans="1:10" ht="21.75" customHeight="1" x14ac:dyDescent="0.6">
      <c r="A169" s="18"/>
      <c r="C169" s="17"/>
      <c r="D169" s="12"/>
      <c r="F169" s="12"/>
      <c r="H169" s="12"/>
      <c r="J169" s="12"/>
    </row>
    <row r="170" spans="1:10" ht="21.75" customHeight="1" x14ac:dyDescent="0.6">
      <c r="A170" s="33"/>
      <c r="B170" s="33"/>
      <c r="C170" s="33"/>
      <c r="D170" s="221" t="s">
        <v>87</v>
      </c>
      <c r="E170" s="221"/>
      <c r="F170" s="221"/>
    </row>
    <row r="171" spans="1:10" ht="21.75" customHeight="1" x14ac:dyDescent="0.6">
      <c r="B171" s="23"/>
      <c r="C171" s="24"/>
      <c r="D171" s="221" t="s">
        <v>86</v>
      </c>
      <c r="E171" s="221"/>
      <c r="F171" s="221"/>
      <c r="G171" s="19"/>
      <c r="H171" s="221" t="s">
        <v>29</v>
      </c>
      <c r="I171" s="221"/>
      <c r="J171" s="221"/>
    </row>
    <row r="172" spans="1:10" ht="21.75" customHeight="1" x14ac:dyDescent="0.6">
      <c r="B172" s="23"/>
      <c r="C172" s="24"/>
      <c r="D172" s="219" t="s">
        <v>145</v>
      </c>
      <c r="E172" s="219"/>
      <c r="F172" s="219"/>
      <c r="G172" s="19"/>
      <c r="H172" s="219" t="s">
        <v>145</v>
      </c>
      <c r="I172" s="219"/>
      <c r="J172" s="219"/>
    </row>
    <row r="173" spans="1:10" ht="21.75" customHeight="1" x14ac:dyDescent="0.6">
      <c r="B173" s="23"/>
      <c r="C173" s="24"/>
      <c r="D173" s="219" t="s">
        <v>144</v>
      </c>
      <c r="E173" s="219"/>
      <c r="F173" s="219"/>
      <c r="G173" s="19"/>
      <c r="H173" s="219" t="s">
        <v>144</v>
      </c>
      <c r="I173" s="219"/>
      <c r="J173" s="219"/>
    </row>
    <row r="174" spans="1:10" ht="21.75" customHeight="1" x14ac:dyDescent="0.55000000000000004">
      <c r="B174" s="23" t="s">
        <v>0</v>
      </c>
      <c r="C174" s="24"/>
      <c r="D174" s="2">
        <v>2564</v>
      </c>
      <c r="E174" s="21"/>
      <c r="F174" s="2">
        <v>2563</v>
      </c>
      <c r="G174" s="21"/>
      <c r="H174" s="2">
        <v>2564</v>
      </c>
      <c r="I174" s="21"/>
      <c r="J174" s="2">
        <v>2563</v>
      </c>
    </row>
    <row r="175" spans="1:10" ht="21.75" customHeight="1" x14ac:dyDescent="0.55000000000000004">
      <c r="B175" s="169"/>
      <c r="C175" s="24"/>
      <c r="D175" s="2"/>
      <c r="E175" s="21"/>
      <c r="F175" s="2" t="s">
        <v>126</v>
      </c>
      <c r="G175" s="21"/>
      <c r="H175" s="2"/>
      <c r="I175" s="21"/>
      <c r="J175" s="2"/>
    </row>
    <row r="176" spans="1:10" ht="21.75" customHeight="1" x14ac:dyDescent="0.55000000000000004">
      <c r="B176" s="23"/>
      <c r="C176" s="24"/>
      <c r="D176" s="220" t="s">
        <v>54</v>
      </c>
      <c r="E176" s="220"/>
      <c r="F176" s="220"/>
      <c r="G176" s="220"/>
      <c r="H176" s="220"/>
      <c r="I176" s="220"/>
      <c r="J176" s="220"/>
    </row>
    <row r="177" spans="1:10" ht="21.75" customHeight="1" x14ac:dyDescent="0.6">
      <c r="A177" s="115" t="s">
        <v>112</v>
      </c>
      <c r="C177" s="77"/>
      <c r="D177" s="66">
        <f>D162</f>
        <v>2474671</v>
      </c>
      <c r="E177" s="20"/>
      <c r="F177" s="66">
        <f>F162</f>
        <v>-468903</v>
      </c>
      <c r="G177" s="20"/>
      <c r="H177" s="66">
        <f>H162</f>
        <v>711200</v>
      </c>
      <c r="I177" s="20"/>
      <c r="J177" s="66">
        <f>J162</f>
        <v>11956</v>
      </c>
    </row>
    <row r="178" spans="1:10" ht="21.75" customHeight="1" x14ac:dyDescent="0.6">
      <c r="A178" s="16"/>
      <c r="C178" s="77"/>
      <c r="D178" s="34"/>
      <c r="E178" s="28"/>
      <c r="F178" s="34"/>
      <c r="G178" s="5"/>
      <c r="H178" s="34"/>
      <c r="I178" s="5"/>
      <c r="J178" s="34"/>
    </row>
    <row r="179" spans="1:10" ht="21.75" customHeight="1" x14ac:dyDescent="0.6">
      <c r="A179" s="16" t="s">
        <v>34</v>
      </c>
      <c r="D179" s="32"/>
      <c r="E179" s="32"/>
      <c r="F179" s="32"/>
      <c r="G179" s="32"/>
      <c r="H179" s="32"/>
      <c r="I179" s="32"/>
      <c r="J179" s="32"/>
    </row>
    <row r="180" spans="1:10" ht="21.75" customHeight="1" x14ac:dyDescent="0.6">
      <c r="A180" s="13" t="s">
        <v>177</v>
      </c>
      <c r="D180" s="32"/>
      <c r="E180" s="32"/>
      <c r="F180" s="32"/>
      <c r="G180" s="32"/>
      <c r="H180" s="32"/>
      <c r="I180" s="32"/>
      <c r="J180" s="32"/>
    </row>
    <row r="181" spans="1:10" ht="21.75" customHeight="1" x14ac:dyDescent="0.6">
      <c r="A181" s="13" t="s">
        <v>176</v>
      </c>
      <c r="B181" s="218"/>
      <c r="D181" s="32"/>
      <c r="E181" s="32"/>
      <c r="F181" s="32"/>
      <c r="G181" s="32"/>
      <c r="H181" s="32"/>
      <c r="I181" s="32"/>
      <c r="J181" s="32"/>
    </row>
    <row r="182" spans="1:10" ht="21.75" customHeight="1" x14ac:dyDescent="0.55000000000000004">
      <c r="A182" s="79" t="s">
        <v>70</v>
      </c>
      <c r="B182" s="6">
        <v>5</v>
      </c>
      <c r="D182" s="179">
        <v>190277</v>
      </c>
      <c r="E182" s="32"/>
      <c r="F182" s="179">
        <v>-86982</v>
      </c>
      <c r="G182" s="32"/>
      <c r="H182" s="179">
        <v>0</v>
      </c>
      <c r="I182" s="32"/>
      <c r="J182" s="180">
        <v>0</v>
      </c>
    </row>
    <row r="183" spans="1:10" ht="21.75" customHeight="1" x14ac:dyDescent="0.6">
      <c r="A183" s="16" t="s">
        <v>178</v>
      </c>
    </row>
    <row r="184" spans="1:10" ht="21.75" customHeight="1" x14ac:dyDescent="0.6">
      <c r="A184" s="16" t="s">
        <v>176</v>
      </c>
      <c r="B184" s="218"/>
      <c r="D184" s="187">
        <f>SUM(D182:D182)</f>
        <v>190277</v>
      </c>
      <c r="E184" s="188"/>
      <c r="F184" s="187">
        <f>SUM(F182:F182)</f>
        <v>-86982</v>
      </c>
      <c r="G184" s="188"/>
      <c r="H184" s="187">
        <f>SUM(H182:H182)</f>
        <v>0</v>
      </c>
      <c r="I184" s="188"/>
      <c r="J184" s="187">
        <f>SUM(J182:J182)</f>
        <v>0</v>
      </c>
    </row>
    <row r="185" spans="1:10" ht="21.75" customHeight="1" x14ac:dyDescent="0.6">
      <c r="A185" s="16"/>
      <c r="D185" s="48"/>
      <c r="E185" s="48"/>
      <c r="F185" s="48"/>
      <c r="G185" s="48"/>
      <c r="H185" s="48"/>
      <c r="I185" s="48"/>
      <c r="J185" s="48"/>
    </row>
    <row r="186" spans="1:10" ht="21.75" customHeight="1" x14ac:dyDescent="0.6">
      <c r="A186" s="80" t="s">
        <v>179</v>
      </c>
      <c r="D186" s="32"/>
      <c r="E186" s="32"/>
      <c r="F186" s="64"/>
      <c r="G186" s="64"/>
      <c r="H186" s="64"/>
      <c r="I186" s="64"/>
      <c r="J186" s="64"/>
    </row>
    <row r="187" spans="1:10" ht="21.75" customHeight="1" x14ac:dyDescent="0.6">
      <c r="A187" s="80" t="s">
        <v>176</v>
      </c>
      <c r="B187" s="218"/>
      <c r="D187" s="32"/>
      <c r="E187" s="32"/>
      <c r="F187" s="64"/>
      <c r="G187" s="64"/>
      <c r="H187" s="64"/>
      <c r="I187" s="64"/>
      <c r="J187" s="64"/>
    </row>
    <row r="188" spans="1:10" ht="21.75" customHeight="1" x14ac:dyDescent="0.55000000000000004">
      <c r="A188" s="93" t="s">
        <v>84</v>
      </c>
      <c r="D188" s="32"/>
      <c r="E188" s="32"/>
      <c r="F188" s="64"/>
      <c r="G188" s="64"/>
      <c r="H188" s="64"/>
      <c r="I188" s="64"/>
      <c r="J188" s="64"/>
    </row>
    <row r="189" spans="1:10" ht="21.75" customHeight="1" x14ac:dyDescent="0.55000000000000004">
      <c r="A189" s="93" t="s">
        <v>81</v>
      </c>
      <c r="B189" s="6">
        <v>4</v>
      </c>
      <c r="D189" s="32">
        <f>H189</f>
        <v>755467</v>
      </c>
      <c r="F189" s="32">
        <v>437049</v>
      </c>
      <c r="H189" s="64">
        <v>755467</v>
      </c>
      <c r="J189" s="64">
        <v>437049</v>
      </c>
    </row>
    <row r="190" spans="1:10" ht="21.75" customHeight="1" x14ac:dyDescent="0.55000000000000004">
      <c r="A190" s="43" t="s">
        <v>171</v>
      </c>
      <c r="B190" s="6">
        <v>5</v>
      </c>
      <c r="D190" s="75">
        <v>-75770</v>
      </c>
      <c r="E190" s="55"/>
      <c r="F190" s="75">
        <v>-5979</v>
      </c>
      <c r="G190" s="74"/>
      <c r="H190" s="92">
        <v>0</v>
      </c>
      <c r="I190" s="74"/>
      <c r="J190" s="92">
        <v>0</v>
      </c>
    </row>
    <row r="191" spans="1:10" ht="21.75" customHeight="1" x14ac:dyDescent="0.55000000000000004">
      <c r="A191" s="79" t="s">
        <v>130</v>
      </c>
    </row>
    <row r="192" spans="1:10" ht="21.75" customHeight="1" x14ac:dyDescent="0.55000000000000004">
      <c r="A192" s="141" t="s">
        <v>98</v>
      </c>
      <c r="D192" s="128">
        <f>H192</f>
        <v>-151094</v>
      </c>
      <c r="E192" s="62"/>
      <c r="F192" s="128">
        <v>-87411</v>
      </c>
      <c r="G192" s="62"/>
      <c r="H192" s="128">
        <v>-151094</v>
      </c>
      <c r="I192" s="62"/>
      <c r="J192" s="69">
        <v>-87411</v>
      </c>
    </row>
    <row r="193" spans="1:10" ht="21.75" customHeight="1" x14ac:dyDescent="0.6">
      <c r="A193" s="16" t="s">
        <v>180</v>
      </c>
    </row>
    <row r="194" spans="1:10" ht="21.75" customHeight="1" x14ac:dyDescent="0.6">
      <c r="A194" s="16" t="s">
        <v>176</v>
      </c>
      <c r="B194" s="218"/>
      <c r="D194" s="183">
        <f>SUM(D189:E192)</f>
        <v>528603</v>
      </c>
      <c r="E194" s="182"/>
      <c r="F194" s="183">
        <f>SUM(F189:G192)</f>
        <v>343659</v>
      </c>
      <c r="G194" s="182"/>
      <c r="H194" s="183">
        <f>SUM(H189:I192)</f>
        <v>604373</v>
      </c>
      <c r="I194" s="182"/>
      <c r="J194" s="183">
        <f>SUM(J189:J192)</f>
        <v>349638</v>
      </c>
    </row>
    <row r="195" spans="1:10" ht="21.75" customHeight="1" x14ac:dyDescent="0.6">
      <c r="A195" s="16" t="s">
        <v>137</v>
      </c>
      <c r="C195" s="25"/>
      <c r="D195" s="184">
        <f>SUM(D184,D194)</f>
        <v>718880</v>
      </c>
      <c r="E195" s="183"/>
      <c r="F195" s="184">
        <f>SUM(F184,F194)</f>
        <v>256677</v>
      </c>
      <c r="G195" s="183"/>
      <c r="H195" s="184">
        <f>SUM(H184,H194)</f>
        <v>604373</v>
      </c>
      <c r="I195" s="183"/>
      <c r="J195" s="184">
        <f>SUM(J184,J194)</f>
        <v>349638</v>
      </c>
    </row>
    <row r="196" spans="1:10" ht="21.75" customHeight="1" thickBot="1" x14ac:dyDescent="0.65">
      <c r="A196" s="31" t="s">
        <v>83</v>
      </c>
      <c r="B196" s="27"/>
      <c r="C196" s="25"/>
      <c r="D196" s="181">
        <f>SUM(D177,D195)</f>
        <v>3193551</v>
      </c>
      <c r="E196" s="182"/>
      <c r="F196" s="181">
        <f>SUM(F177,F195)</f>
        <v>-212226</v>
      </c>
      <c r="G196" s="182"/>
      <c r="H196" s="181">
        <f>SUM(H177,H195)</f>
        <v>1315573</v>
      </c>
      <c r="I196" s="182"/>
      <c r="J196" s="181">
        <f>SUM(J177,J195)</f>
        <v>361594</v>
      </c>
    </row>
    <row r="197" spans="1:10" ht="21.75" customHeight="1" thickTop="1" x14ac:dyDescent="0.55000000000000004"/>
  </sheetData>
  <mergeCells count="40">
    <mergeCell ref="D4:F4"/>
    <mergeCell ref="D31:F31"/>
    <mergeCell ref="D71:F71"/>
    <mergeCell ref="D77:J77"/>
    <mergeCell ref="D5:F5"/>
    <mergeCell ref="H5:J5"/>
    <mergeCell ref="D32:F32"/>
    <mergeCell ref="H32:J32"/>
    <mergeCell ref="D9:J9"/>
    <mergeCell ref="D36:J36"/>
    <mergeCell ref="D72:F72"/>
    <mergeCell ref="H72:J72"/>
    <mergeCell ref="D74:F74"/>
    <mergeCell ref="H73:J73"/>
    <mergeCell ref="H74:J74"/>
    <mergeCell ref="D73:F73"/>
    <mergeCell ref="D111:J111"/>
    <mergeCell ref="D105:F105"/>
    <mergeCell ref="D106:F106"/>
    <mergeCell ref="H106:J106"/>
    <mergeCell ref="D107:F107"/>
    <mergeCell ref="H107:J107"/>
    <mergeCell ref="D108:F108"/>
    <mergeCell ref="H108:J108"/>
    <mergeCell ref="D136:F136"/>
    <mergeCell ref="D137:F137"/>
    <mergeCell ref="H137:J137"/>
    <mergeCell ref="D138:F138"/>
    <mergeCell ref="H138:J138"/>
    <mergeCell ref="D139:F139"/>
    <mergeCell ref="H139:J139"/>
    <mergeCell ref="D173:F173"/>
    <mergeCell ref="H173:J173"/>
    <mergeCell ref="D176:J176"/>
    <mergeCell ref="D142:J142"/>
    <mergeCell ref="D170:F170"/>
    <mergeCell ref="D171:F171"/>
    <mergeCell ref="H171:J171"/>
    <mergeCell ref="D172:F172"/>
    <mergeCell ref="H172:J172"/>
  </mergeCells>
  <phoneticPr fontId="5" type="noConversion"/>
  <pageMargins left="0.7" right="0.25" top="0.48" bottom="0.5" header="0.5" footer="0.5"/>
  <pageSetup paperSize="9" scale="78" firstPageNumber="3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5" manualBreakCount="5">
    <brk id="27" max="9" man="1"/>
    <brk id="67" max="9" man="1"/>
    <brk id="101" max="9" man="1"/>
    <brk id="132" max="9" man="1"/>
    <brk id="166" max="9" man="1"/>
  </rowBreaks>
  <ignoredErrors>
    <ignoredError sqref="D96 D160:D161" formula="1"/>
    <ignoredError sqref="D64" formulaRange="1"/>
    <ignoredError sqref="B147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B56"/>
  <sheetViews>
    <sheetView showGridLines="0" view="pageBreakPreview" topLeftCell="F37" zoomScaleNormal="55" zoomScaleSheetLayoutView="100" workbookViewId="0">
      <selection activeCell="D191" sqref="D191"/>
    </sheetView>
  </sheetViews>
  <sheetFormatPr defaultColWidth="9.125" defaultRowHeight="22.5" customHeight="1" x14ac:dyDescent="0.55000000000000004"/>
  <cols>
    <col min="1" max="1" width="55.75" style="4" customWidth="1"/>
    <col min="2" max="2" width="10.125" style="4" customWidth="1"/>
    <col min="3" max="3" width="17.625" style="4" customWidth="1"/>
    <col min="4" max="4" width="1.375" style="4" customWidth="1"/>
    <col min="5" max="5" width="17.625" style="4" customWidth="1"/>
    <col min="6" max="6" width="1.375" style="4" customWidth="1"/>
    <col min="7" max="7" width="17.625" style="4" customWidth="1"/>
    <col min="8" max="8" width="1.375" style="4" customWidth="1"/>
    <col min="9" max="9" width="17.625" style="4" customWidth="1"/>
    <col min="10" max="10" width="1.375" style="4" customWidth="1"/>
    <col min="11" max="11" width="24.125" style="4" customWidth="1"/>
    <col min="12" max="12" width="1.375" style="4" customWidth="1"/>
    <col min="13" max="13" width="18.75" style="4" bestFit="1" customWidth="1"/>
    <col min="14" max="14" width="1.375" style="4" customWidth="1"/>
    <col min="15" max="15" width="19.125" style="4" customWidth="1"/>
    <col min="16" max="16" width="1.375" style="4" customWidth="1"/>
    <col min="17" max="17" width="18.875" style="4" customWidth="1"/>
    <col min="18" max="18" width="1.375" style="4" customWidth="1"/>
    <col min="19" max="19" width="18.75" style="4" bestFit="1" customWidth="1"/>
    <col min="20" max="20" width="1.375" style="4" customWidth="1"/>
    <col min="21" max="21" width="16.25" style="4" customWidth="1"/>
    <col min="22" max="22" width="1.375" style="4" customWidth="1"/>
    <col min="23" max="23" width="9.125" style="4"/>
    <col min="24" max="24" width="14" style="4" bestFit="1" customWidth="1"/>
    <col min="25" max="25" width="13.625" style="4" bestFit="1" customWidth="1"/>
    <col min="26" max="16384" width="9.125" style="4"/>
  </cols>
  <sheetData>
    <row r="1" spans="1:22" ht="23.4" x14ac:dyDescent="0.6">
      <c r="A1" s="91" t="s">
        <v>61</v>
      </c>
      <c r="B1" s="37"/>
      <c r="C1" s="37"/>
      <c r="D1" s="37"/>
      <c r="E1" s="37"/>
      <c r="F1" s="37"/>
    </row>
    <row r="2" spans="1:22" ht="23.4" x14ac:dyDescent="0.6">
      <c r="A2" s="226" t="s">
        <v>45</v>
      </c>
      <c r="B2" s="226"/>
      <c r="C2" s="226"/>
      <c r="D2" s="38"/>
      <c r="E2" s="38"/>
      <c r="F2" s="38"/>
    </row>
    <row r="3" spans="1:22" ht="22.8" customHeight="1" x14ac:dyDescent="0.6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Q3" s="22"/>
      <c r="R3" s="22"/>
      <c r="S3" s="22"/>
      <c r="T3" s="22"/>
      <c r="U3" s="22"/>
    </row>
    <row r="4" spans="1:22" s="46" customFormat="1" ht="21.6" customHeight="1" x14ac:dyDescent="0.6">
      <c r="A4" s="90"/>
      <c r="B4" s="30"/>
      <c r="C4" s="221" t="s">
        <v>79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</row>
    <row r="5" spans="1:22" s="30" customFormat="1" ht="20.100000000000001" customHeight="1" x14ac:dyDescent="0.6">
      <c r="A5" s="58"/>
      <c r="C5" s="29"/>
      <c r="D5" s="29"/>
      <c r="E5" s="228" t="s">
        <v>53</v>
      </c>
      <c r="F5" s="228"/>
      <c r="G5" s="228"/>
      <c r="H5" s="228"/>
      <c r="I5" s="228"/>
      <c r="J5" s="29"/>
      <c r="K5" s="229" t="s">
        <v>57</v>
      </c>
      <c r="L5" s="229"/>
      <c r="M5" s="229"/>
      <c r="N5" s="229"/>
      <c r="O5" s="229"/>
      <c r="P5" s="229"/>
      <c r="Q5" s="229"/>
      <c r="R5" s="229"/>
      <c r="S5" s="229"/>
      <c r="T5" s="29"/>
      <c r="U5" s="29"/>
    </row>
    <row r="6" spans="1:22" s="30" customFormat="1" ht="20.100000000000001" customHeight="1" x14ac:dyDescent="0.6">
      <c r="A6" s="58"/>
      <c r="C6" s="29"/>
      <c r="D6" s="29"/>
      <c r="J6" s="54"/>
      <c r="K6" s="45" t="s">
        <v>85</v>
      </c>
      <c r="L6" s="29"/>
      <c r="M6" s="45"/>
      <c r="N6" s="29"/>
      <c r="O6" s="29"/>
      <c r="Q6" s="45"/>
      <c r="R6" s="29"/>
      <c r="S6" s="45"/>
      <c r="T6" s="29"/>
      <c r="U6" s="29"/>
    </row>
    <row r="7" spans="1:22" s="30" customFormat="1" ht="20.100000000000001" customHeight="1" x14ac:dyDescent="0.6">
      <c r="A7" s="58"/>
      <c r="C7" s="29"/>
      <c r="D7" s="29"/>
      <c r="J7" s="54"/>
      <c r="K7" s="45" t="s">
        <v>94</v>
      </c>
      <c r="L7" s="29"/>
      <c r="M7" s="45"/>
      <c r="N7" s="29"/>
      <c r="O7" s="54" t="s">
        <v>138</v>
      </c>
      <c r="Q7" s="45" t="s">
        <v>139</v>
      </c>
      <c r="R7" s="29"/>
      <c r="S7" s="45"/>
      <c r="T7" s="29"/>
      <c r="U7" s="29"/>
    </row>
    <row r="8" spans="1:22" s="30" customFormat="1" ht="22.2" customHeight="1" x14ac:dyDescent="0.6">
      <c r="A8" s="58"/>
      <c r="C8" s="29" t="s">
        <v>22</v>
      </c>
      <c r="D8" s="29"/>
      <c r="E8" s="227"/>
      <c r="F8" s="227"/>
      <c r="G8" s="227"/>
      <c r="H8" s="29"/>
      <c r="I8" s="54"/>
      <c r="J8" s="29"/>
      <c r="K8" s="45" t="s">
        <v>92</v>
      </c>
      <c r="L8" s="29"/>
      <c r="M8" s="45" t="s">
        <v>99</v>
      </c>
      <c r="N8" s="29"/>
      <c r="O8" s="29" t="s">
        <v>104</v>
      </c>
      <c r="Q8" s="45" t="s">
        <v>140</v>
      </c>
      <c r="R8" s="29"/>
      <c r="S8" s="45" t="s">
        <v>73</v>
      </c>
      <c r="T8" s="29"/>
      <c r="U8" s="29"/>
    </row>
    <row r="9" spans="1:22" s="30" customFormat="1" ht="22.2" customHeight="1" x14ac:dyDescent="0.6">
      <c r="A9" s="58"/>
      <c r="C9" s="29" t="s">
        <v>23</v>
      </c>
      <c r="D9" s="29"/>
      <c r="E9" s="54" t="s">
        <v>90</v>
      </c>
      <c r="F9" s="29"/>
      <c r="G9" s="45"/>
      <c r="H9" s="29"/>
      <c r="I9" s="45"/>
      <c r="J9" s="29"/>
      <c r="K9" s="45" t="s">
        <v>93</v>
      </c>
      <c r="L9" s="29"/>
      <c r="M9" s="45" t="s">
        <v>100</v>
      </c>
      <c r="N9" s="29"/>
      <c r="O9" s="29" t="s">
        <v>105</v>
      </c>
      <c r="Q9" s="45" t="s">
        <v>102</v>
      </c>
      <c r="R9" s="29"/>
      <c r="S9" s="45" t="s">
        <v>74</v>
      </c>
      <c r="T9" s="29"/>
      <c r="U9" s="29" t="s">
        <v>73</v>
      </c>
    </row>
    <row r="10" spans="1:22" s="30" customFormat="1" ht="22.2" customHeight="1" x14ac:dyDescent="0.6">
      <c r="A10" s="50"/>
      <c r="B10" s="23" t="s">
        <v>0</v>
      </c>
      <c r="C10" s="29" t="s">
        <v>24</v>
      </c>
      <c r="D10" s="29"/>
      <c r="E10" s="54" t="s">
        <v>71</v>
      </c>
      <c r="F10" s="29"/>
      <c r="G10" s="45" t="s">
        <v>89</v>
      </c>
      <c r="H10" s="45"/>
      <c r="I10" s="45" t="s">
        <v>37</v>
      </c>
      <c r="J10" s="29"/>
      <c r="K10" s="45" t="s">
        <v>95</v>
      </c>
      <c r="L10" s="29"/>
      <c r="M10" s="45" t="s">
        <v>72</v>
      </c>
      <c r="N10" s="29"/>
      <c r="O10" s="29" t="s">
        <v>106</v>
      </c>
      <c r="P10" s="59"/>
      <c r="Q10" s="45" t="s">
        <v>103</v>
      </c>
      <c r="R10" s="29"/>
      <c r="S10" s="45" t="s">
        <v>41</v>
      </c>
      <c r="T10" s="29"/>
      <c r="U10" s="29" t="s">
        <v>41</v>
      </c>
      <c r="V10" s="59"/>
    </row>
    <row r="11" spans="1:22" s="46" customFormat="1" ht="17.100000000000001" customHeight="1" x14ac:dyDescent="0.6">
      <c r="A11" s="60"/>
      <c r="B11" s="54"/>
      <c r="C11" s="225" t="s">
        <v>54</v>
      </c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61"/>
    </row>
    <row r="12" spans="1:22" s="46" customFormat="1" ht="21.6" customHeight="1" x14ac:dyDescent="0.55000000000000004">
      <c r="A12" s="157" t="s">
        <v>148</v>
      </c>
      <c r="B12" s="54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61"/>
      <c r="Q12" s="23"/>
      <c r="R12" s="23"/>
      <c r="S12" s="23"/>
      <c r="T12" s="23"/>
      <c r="U12" s="23"/>
      <c r="V12" s="61"/>
    </row>
    <row r="13" spans="1:22" s="46" customFormat="1" ht="21.6" customHeight="1" x14ac:dyDescent="0.6">
      <c r="A13" s="157" t="s">
        <v>110</v>
      </c>
      <c r="B13" s="54"/>
      <c r="C13" s="48">
        <v>201600</v>
      </c>
      <c r="D13" s="48"/>
      <c r="E13" s="48">
        <v>20160</v>
      </c>
      <c r="F13" s="48"/>
      <c r="G13" s="48">
        <v>2500000</v>
      </c>
      <c r="H13" s="48"/>
      <c r="I13" s="20">
        <v>21723320</v>
      </c>
      <c r="J13" s="48"/>
      <c r="K13" s="20">
        <v>936178</v>
      </c>
      <c r="L13" s="48"/>
      <c r="M13" s="20">
        <v>-1359930</v>
      </c>
      <c r="N13" s="48"/>
      <c r="O13" s="88">
        <v>-44666</v>
      </c>
      <c r="P13" s="61"/>
      <c r="Q13" s="20">
        <v>-5226</v>
      </c>
      <c r="R13" s="48"/>
      <c r="S13" s="20">
        <f>SUM(K13:Q13)</f>
        <v>-473644</v>
      </c>
      <c r="T13" s="48"/>
      <c r="U13" s="88">
        <f>SUM(C13:Q13)</f>
        <v>23971436</v>
      </c>
      <c r="V13" s="61"/>
    </row>
    <row r="14" spans="1:22" s="46" customFormat="1" ht="21.6" customHeight="1" x14ac:dyDescent="0.55000000000000004">
      <c r="A14" s="158" t="s">
        <v>117</v>
      </c>
      <c r="B14" s="23">
        <v>2</v>
      </c>
      <c r="C14" s="74">
        <v>0</v>
      </c>
      <c r="D14" s="23"/>
      <c r="E14" s="74">
        <v>0</v>
      </c>
      <c r="F14" s="64">
        <v>0</v>
      </c>
      <c r="G14" s="74">
        <v>0</v>
      </c>
      <c r="H14" s="64">
        <v>0</v>
      </c>
      <c r="I14" s="74">
        <v>50311</v>
      </c>
      <c r="J14" s="64">
        <v>0</v>
      </c>
      <c r="K14" s="74">
        <v>0</v>
      </c>
      <c r="L14" s="64">
        <v>0</v>
      </c>
      <c r="M14" s="74">
        <v>0</v>
      </c>
      <c r="N14" s="23"/>
      <c r="O14" s="145">
        <v>0</v>
      </c>
      <c r="P14" s="61"/>
      <c r="Q14" s="74">
        <v>0</v>
      </c>
      <c r="R14" s="23"/>
      <c r="S14" s="74">
        <v>0</v>
      </c>
      <c r="T14" s="23"/>
      <c r="U14" s="145">
        <f>SUM(C14:Q14)</f>
        <v>50311</v>
      </c>
      <c r="V14" s="61"/>
    </row>
    <row r="15" spans="1:22" s="46" customFormat="1" ht="21.6" customHeight="1" x14ac:dyDescent="0.6">
      <c r="A15" s="157" t="s">
        <v>111</v>
      </c>
      <c r="B15" s="23"/>
      <c r="C15" s="150">
        <f>SUM(C13:C14)</f>
        <v>201600</v>
      </c>
      <c r="D15" s="23"/>
      <c r="E15" s="150">
        <f>SUM(E13:E14)</f>
        <v>20160</v>
      </c>
      <c r="F15" s="23"/>
      <c r="G15" s="150">
        <f>SUM(G13:G14)</f>
        <v>2500000</v>
      </c>
      <c r="H15" s="23"/>
      <c r="I15" s="150">
        <f>SUM(I13:I14)</f>
        <v>21773631</v>
      </c>
      <c r="J15" s="23"/>
      <c r="K15" s="150">
        <f>SUM(K13:K14)</f>
        <v>936178</v>
      </c>
      <c r="L15" s="23"/>
      <c r="M15" s="150">
        <f>SUM(M13:M14)</f>
        <v>-1359930</v>
      </c>
      <c r="N15" s="23"/>
      <c r="O15" s="150">
        <f>SUM(O13:O14)</f>
        <v>-44666</v>
      </c>
      <c r="P15" s="61"/>
      <c r="Q15" s="150">
        <f>SUM(Q13:Q14)</f>
        <v>-5226</v>
      </c>
      <c r="R15" s="23"/>
      <c r="S15" s="150">
        <f>SUM(S13:S14)</f>
        <v>-473644</v>
      </c>
      <c r="T15" s="23"/>
      <c r="U15" s="150">
        <f>SUM(U13:U14)</f>
        <v>24021747</v>
      </c>
      <c r="V15" s="61"/>
    </row>
    <row r="16" spans="1:22" s="46" customFormat="1" ht="21.6" customHeight="1" x14ac:dyDescent="0.6">
      <c r="A16" s="157" t="s">
        <v>157</v>
      </c>
      <c r="B16" s="169"/>
      <c r="C16" s="57"/>
      <c r="D16" s="169"/>
      <c r="E16" s="57"/>
      <c r="F16" s="169"/>
      <c r="G16" s="57"/>
      <c r="H16" s="169"/>
      <c r="I16" s="57"/>
      <c r="J16" s="169"/>
      <c r="K16" s="57"/>
      <c r="L16" s="169"/>
      <c r="M16" s="57"/>
      <c r="N16" s="169"/>
      <c r="O16" s="57"/>
      <c r="P16" s="61"/>
      <c r="Q16" s="57"/>
      <c r="R16" s="169"/>
      <c r="S16" s="57"/>
      <c r="T16" s="169"/>
      <c r="U16" s="57"/>
      <c r="V16" s="61"/>
    </row>
    <row r="17" spans="1:22" s="46" customFormat="1" ht="21.6" customHeight="1" x14ac:dyDescent="0.6">
      <c r="A17" s="157" t="s">
        <v>158</v>
      </c>
      <c r="B17" s="169"/>
      <c r="C17" s="57"/>
      <c r="D17" s="169"/>
      <c r="E17" s="57"/>
      <c r="F17" s="169"/>
      <c r="G17" s="57"/>
      <c r="H17" s="169"/>
      <c r="I17" s="57"/>
      <c r="J17" s="169"/>
      <c r="K17" s="57"/>
      <c r="L17" s="169"/>
      <c r="M17" s="57"/>
      <c r="N17" s="169"/>
      <c r="O17" s="57"/>
      <c r="P17" s="61"/>
      <c r="Q17" s="57"/>
      <c r="R17" s="169"/>
      <c r="S17" s="57"/>
      <c r="T17" s="169"/>
      <c r="U17" s="57"/>
      <c r="V17" s="61"/>
    </row>
    <row r="18" spans="1:22" s="46" customFormat="1" ht="21.6" customHeight="1" x14ac:dyDescent="0.6">
      <c r="A18" s="158" t="s">
        <v>159</v>
      </c>
      <c r="B18" s="212">
        <v>11</v>
      </c>
      <c r="C18" s="57">
        <v>0</v>
      </c>
      <c r="D18" s="169"/>
      <c r="E18" s="57">
        <v>0</v>
      </c>
      <c r="F18" s="169"/>
      <c r="G18" s="57">
        <v>0</v>
      </c>
      <c r="H18" s="169"/>
      <c r="I18" s="74">
        <v>-10080</v>
      </c>
      <c r="J18" s="169"/>
      <c r="K18" s="57">
        <v>0</v>
      </c>
      <c r="L18" s="169"/>
      <c r="M18" s="57">
        <v>0</v>
      </c>
      <c r="N18" s="169"/>
      <c r="O18" s="57">
        <v>0</v>
      </c>
      <c r="P18" s="61"/>
      <c r="Q18" s="57">
        <v>0</v>
      </c>
      <c r="R18" s="169"/>
      <c r="S18" s="57">
        <v>0</v>
      </c>
      <c r="T18" s="169"/>
      <c r="U18" s="74">
        <v>-10080</v>
      </c>
      <c r="V18" s="61"/>
    </row>
    <row r="19" spans="1:22" s="46" customFormat="1" ht="21.6" customHeight="1" x14ac:dyDescent="0.6">
      <c r="A19" s="157" t="s">
        <v>160</v>
      </c>
      <c r="B19" s="169"/>
      <c r="C19" s="134">
        <v>0</v>
      </c>
      <c r="D19" s="147"/>
      <c r="E19" s="134">
        <v>0</v>
      </c>
      <c r="F19" s="147"/>
      <c r="G19" s="134">
        <v>0</v>
      </c>
      <c r="H19" s="147"/>
      <c r="I19" s="134">
        <v>-10080</v>
      </c>
      <c r="J19" s="147"/>
      <c r="K19" s="134">
        <v>0</v>
      </c>
      <c r="L19" s="147"/>
      <c r="M19" s="134">
        <v>0</v>
      </c>
      <c r="N19" s="147"/>
      <c r="O19" s="134">
        <v>0</v>
      </c>
      <c r="P19" s="176"/>
      <c r="Q19" s="134">
        <v>0</v>
      </c>
      <c r="R19" s="147"/>
      <c r="S19" s="134">
        <v>0</v>
      </c>
      <c r="T19" s="147"/>
      <c r="U19" s="134">
        <v>-10080</v>
      </c>
      <c r="V19" s="61"/>
    </row>
    <row r="20" spans="1:22" s="46" customFormat="1" ht="21.6" customHeight="1" x14ac:dyDescent="0.55000000000000004">
      <c r="A20" s="157" t="s">
        <v>35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61"/>
      <c r="Q20" s="23"/>
      <c r="R20" s="23"/>
      <c r="S20" s="23"/>
      <c r="T20" s="23"/>
      <c r="U20" s="23"/>
      <c r="V20" s="61"/>
    </row>
    <row r="21" spans="1:22" s="46" customFormat="1" ht="21.6" customHeight="1" x14ac:dyDescent="0.55000000000000004">
      <c r="A21" s="159" t="s">
        <v>115</v>
      </c>
      <c r="B21" s="23">
        <v>2</v>
      </c>
      <c r="C21" s="74">
        <v>0</v>
      </c>
      <c r="D21" s="23"/>
      <c r="E21" s="74">
        <v>0</v>
      </c>
      <c r="F21" s="23"/>
      <c r="G21" s="74">
        <v>0</v>
      </c>
      <c r="H21" s="23"/>
      <c r="I21" s="74">
        <v>-468903</v>
      </c>
      <c r="J21" s="23"/>
      <c r="K21" s="74">
        <v>0</v>
      </c>
      <c r="L21" s="23"/>
      <c r="M21" s="74">
        <v>0</v>
      </c>
      <c r="N21" s="23"/>
      <c r="O21" s="145">
        <v>0</v>
      </c>
      <c r="P21" s="61"/>
      <c r="Q21" s="74">
        <v>0</v>
      </c>
      <c r="R21" s="23"/>
      <c r="S21" s="74">
        <v>0</v>
      </c>
      <c r="T21" s="23"/>
      <c r="U21" s="145">
        <f>SUM(C21:Q21)</f>
        <v>-468903</v>
      </c>
      <c r="V21" s="61"/>
    </row>
    <row r="22" spans="1:22" s="46" customFormat="1" ht="21.6" customHeight="1" x14ac:dyDescent="0.55000000000000004">
      <c r="A22" s="160" t="s">
        <v>101</v>
      </c>
      <c r="B22" s="23"/>
      <c r="C22" s="74">
        <v>0</v>
      </c>
      <c r="D22" s="23"/>
      <c r="E22" s="74">
        <v>0</v>
      </c>
      <c r="F22" s="23"/>
      <c r="G22" s="74">
        <v>0</v>
      </c>
      <c r="H22" s="23"/>
      <c r="I22" s="74">
        <v>0</v>
      </c>
      <c r="J22" s="23"/>
      <c r="K22" s="74">
        <v>349638</v>
      </c>
      <c r="L22" s="23"/>
      <c r="M22" s="74">
        <v>-86982</v>
      </c>
      <c r="N22" s="23"/>
      <c r="O22" s="145">
        <v>-5979</v>
      </c>
      <c r="P22" s="61">
        <v>0</v>
      </c>
      <c r="Q22" s="74">
        <v>0</v>
      </c>
      <c r="R22" s="23"/>
      <c r="S22" s="177">
        <f>SUM(K22:Q22)</f>
        <v>256677</v>
      </c>
      <c r="T22" s="23"/>
      <c r="U22" s="177">
        <f>SUM(C22:Q22)</f>
        <v>256677</v>
      </c>
      <c r="V22" s="61"/>
    </row>
    <row r="23" spans="1:22" s="46" customFormat="1" ht="21.6" customHeight="1" x14ac:dyDescent="0.55000000000000004">
      <c r="A23" s="160" t="s">
        <v>150</v>
      </c>
      <c r="B23" s="23"/>
      <c r="C23" s="74"/>
      <c r="D23" s="23"/>
      <c r="E23" s="74"/>
      <c r="F23" s="23"/>
      <c r="G23" s="74"/>
      <c r="H23" s="23"/>
      <c r="I23" s="74"/>
      <c r="J23" s="23"/>
      <c r="K23" s="74"/>
      <c r="L23" s="23"/>
      <c r="M23" s="74"/>
      <c r="N23" s="23"/>
      <c r="O23" s="145"/>
      <c r="P23" s="61"/>
      <c r="Q23" s="74"/>
      <c r="R23" s="23"/>
      <c r="S23" s="74"/>
      <c r="T23" s="23"/>
      <c r="U23" s="145"/>
      <c r="V23" s="61"/>
    </row>
    <row r="24" spans="1:22" s="46" customFormat="1" ht="21.6" customHeight="1" x14ac:dyDescent="0.55000000000000004">
      <c r="A24" s="160" t="s">
        <v>151</v>
      </c>
      <c r="B24" s="23"/>
      <c r="C24" s="74"/>
      <c r="D24" s="23"/>
      <c r="E24" s="74"/>
      <c r="F24" s="23"/>
      <c r="G24" s="74"/>
      <c r="H24" s="23"/>
      <c r="I24" s="74"/>
      <c r="J24" s="23"/>
      <c r="K24" s="74"/>
      <c r="L24" s="23"/>
      <c r="M24" s="74"/>
      <c r="N24" s="23"/>
      <c r="O24" s="145"/>
      <c r="P24" s="61"/>
      <c r="Q24" s="74"/>
      <c r="R24" s="23"/>
      <c r="S24" s="74"/>
      <c r="T24" s="23"/>
      <c r="U24" s="145"/>
      <c r="V24" s="61"/>
    </row>
    <row r="25" spans="1:22" s="46" customFormat="1" ht="21.6" customHeight="1" x14ac:dyDescent="0.55000000000000004">
      <c r="A25" s="160" t="s">
        <v>152</v>
      </c>
      <c r="B25" s="23">
        <v>5</v>
      </c>
      <c r="C25" s="135">
        <v>0</v>
      </c>
      <c r="D25" s="23"/>
      <c r="E25" s="135">
        <v>0</v>
      </c>
      <c r="F25" s="23"/>
      <c r="G25" s="135">
        <v>0</v>
      </c>
      <c r="H25" s="23"/>
      <c r="I25" s="135">
        <v>0</v>
      </c>
      <c r="J25" s="23"/>
      <c r="K25" s="135">
        <v>536464</v>
      </c>
      <c r="L25" s="23"/>
      <c r="M25" s="135">
        <v>-536464</v>
      </c>
      <c r="N25" s="23"/>
      <c r="O25" s="144">
        <v>0</v>
      </c>
      <c r="P25" s="61">
        <v>0</v>
      </c>
      <c r="Q25" s="135">
        <v>0</v>
      </c>
      <c r="R25" s="23"/>
      <c r="S25" s="135">
        <v>0</v>
      </c>
      <c r="T25" s="23"/>
      <c r="U25" s="145">
        <f>SUM(C25:Q25)</f>
        <v>0</v>
      </c>
      <c r="V25" s="61"/>
    </row>
    <row r="26" spans="1:22" s="46" customFormat="1" ht="21.6" customHeight="1" x14ac:dyDescent="0.6">
      <c r="A26" s="161" t="s">
        <v>88</v>
      </c>
      <c r="B26" s="54"/>
      <c r="C26" s="146">
        <f>SUM(C21:C25)</f>
        <v>0</v>
      </c>
      <c r="D26" s="147"/>
      <c r="E26" s="146">
        <f>SUM(E21:E25)</f>
        <v>0</v>
      </c>
      <c r="F26" s="147"/>
      <c r="G26" s="146">
        <f>SUM(G21:G25)</f>
        <v>0</v>
      </c>
      <c r="H26" s="147"/>
      <c r="I26" s="146">
        <f>SUM(I21:I25)</f>
        <v>-468903</v>
      </c>
      <c r="J26" s="147"/>
      <c r="K26" s="146">
        <f>SUM(K21:K25)</f>
        <v>886102</v>
      </c>
      <c r="L26" s="147"/>
      <c r="M26" s="146">
        <f>SUM(M21:M25)</f>
        <v>-623446</v>
      </c>
      <c r="N26" s="147"/>
      <c r="O26" s="146">
        <f>SUM(O21:O25)</f>
        <v>-5979</v>
      </c>
      <c r="P26" s="61"/>
      <c r="Q26" s="146">
        <f>SUM(Q21:Q25)</f>
        <v>0</v>
      </c>
      <c r="R26" s="147"/>
      <c r="S26" s="146">
        <f>SUM(S21:S25)</f>
        <v>256677</v>
      </c>
      <c r="T26" s="147"/>
      <c r="U26" s="146">
        <f>SUM(U21:U25)</f>
        <v>-212226</v>
      </c>
      <c r="V26" s="61"/>
    </row>
    <row r="27" spans="1:22" s="46" customFormat="1" ht="21.6" customHeight="1" thickBot="1" x14ac:dyDescent="0.6">
      <c r="A27" s="162" t="s">
        <v>146</v>
      </c>
      <c r="B27" s="54"/>
      <c r="C27" s="203">
        <f>C15+C26</f>
        <v>201600</v>
      </c>
      <c r="D27" s="171"/>
      <c r="E27" s="203">
        <f>E15+E26</f>
        <v>20160</v>
      </c>
      <c r="F27" s="171"/>
      <c r="G27" s="203">
        <f>G15+G26</f>
        <v>2500000</v>
      </c>
      <c r="H27" s="171"/>
      <c r="I27" s="203">
        <f>I15+I26+I19</f>
        <v>21294648</v>
      </c>
      <c r="J27" s="171"/>
      <c r="K27" s="203">
        <f>K15+K26</f>
        <v>1822280</v>
      </c>
      <c r="L27" s="171"/>
      <c r="M27" s="203">
        <f>M15+M26</f>
        <v>-1983376</v>
      </c>
      <c r="N27" s="171"/>
      <c r="O27" s="203">
        <f>O15+O26</f>
        <v>-50645</v>
      </c>
      <c r="P27" s="204"/>
      <c r="Q27" s="203">
        <f>Q15+Q26</f>
        <v>-5226</v>
      </c>
      <c r="R27" s="171"/>
      <c r="S27" s="203">
        <f>S15+S26</f>
        <v>-216967</v>
      </c>
      <c r="T27" s="171"/>
      <c r="U27" s="203">
        <f>U15+U26+U19</f>
        <v>23799441</v>
      </c>
      <c r="V27" s="61"/>
    </row>
    <row r="28" spans="1:22" s="46" customFormat="1" ht="21.6" customHeight="1" thickTop="1" x14ac:dyDescent="0.6">
      <c r="A28" s="31"/>
      <c r="B28" s="54"/>
      <c r="C28" s="143"/>
      <c r="D28" s="23"/>
      <c r="E28" s="143"/>
      <c r="F28" s="23"/>
      <c r="G28" s="143"/>
      <c r="H28" s="23"/>
      <c r="I28" s="143"/>
      <c r="J28" s="23"/>
      <c r="K28" s="143"/>
      <c r="L28" s="23"/>
      <c r="M28" s="143"/>
      <c r="N28" s="23"/>
      <c r="O28" s="143"/>
      <c r="P28" s="61"/>
      <c r="Q28" s="143"/>
      <c r="R28" s="23"/>
      <c r="S28" s="143"/>
      <c r="T28" s="23"/>
      <c r="U28" s="143"/>
      <c r="V28" s="61"/>
    </row>
    <row r="29" spans="1:22" ht="21.6" customHeight="1" x14ac:dyDescent="0.6">
      <c r="A29" s="60" t="s">
        <v>149</v>
      </c>
      <c r="B29" s="3"/>
      <c r="C29" s="87"/>
      <c r="D29" s="51"/>
      <c r="E29" s="51"/>
      <c r="F29" s="51"/>
      <c r="G29" s="86"/>
      <c r="H29" s="51"/>
      <c r="I29" s="86"/>
      <c r="J29" s="51"/>
      <c r="K29" s="87"/>
      <c r="L29" s="25"/>
      <c r="M29" s="87"/>
      <c r="N29" s="25"/>
      <c r="O29" s="87"/>
      <c r="Q29" s="87"/>
      <c r="R29" s="25"/>
      <c r="S29" s="87"/>
      <c r="T29" s="25"/>
      <c r="U29" s="87"/>
    </row>
    <row r="30" spans="1:22" ht="21.6" customHeight="1" x14ac:dyDescent="0.6">
      <c r="A30" s="60" t="s">
        <v>107</v>
      </c>
      <c r="B30" s="3"/>
      <c r="C30" s="48">
        <v>201600</v>
      </c>
      <c r="D30" s="48"/>
      <c r="E30" s="48">
        <v>20160</v>
      </c>
      <c r="F30" s="48"/>
      <c r="G30" s="48">
        <v>2500000</v>
      </c>
      <c r="H30" s="48"/>
      <c r="I30" s="20">
        <v>22523616</v>
      </c>
      <c r="J30" s="48"/>
      <c r="K30" s="20">
        <v>2014738</v>
      </c>
      <c r="L30" s="48"/>
      <c r="M30" s="20">
        <v>-1330198</v>
      </c>
      <c r="N30" s="48"/>
      <c r="O30" s="88">
        <v>104407</v>
      </c>
      <c r="Q30" s="20">
        <f>'[1]Equity 9'!$M$25</f>
        <v>6338</v>
      </c>
      <c r="R30" s="48"/>
      <c r="S30" s="20">
        <f>SUM(K30:Q30)</f>
        <v>795285</v>
      </c>
      <c r="T30" s="48"/>
      <c r="U30" s="88">
        <f>SUM(C30:Q30)</f>
        <v>26040661</v>
      </c>
    </row>
    <row r="31" spans="1:22" ht="21.6" customHeight="1" x14ac:dyDescent="0.6">
      <c r="A31" s="60" t="s">
        <v>157</v>
      </c>
      <c r="B31" s="170"/>
      <c r="C31" s="48"/>
      <c r="D31" s="48"/>
      <c r="E31" s="48"/>
      <c r="F31" s="48"/>
      <c r="G31" s="48"/>
      <c r="H31" s="48"/>
      <c r="I31" s="20"/>
      <c r="J31" s="48"/>
      <c r="K31" s="20"/>
      <c r="L31" s="48"/>
      <c r="M31" s="20"/>
      <c r="N31" s="48"/>
      <c r="O31" s="88"/>
      <c r="Q31" s="20"/>
      <c r="R31" s="48"/>
      <c r="S31" s="20"/>
      <c r="T31" s="48"/>
      <c r="U31" s="88"/>
    </row>
    <row r="32" spans="1:22" ht="21.6" customHeight="1" x14ac:dyDescent="0.6">
      <c r="A32" s="60" t="s">
        <v>158</v>
      </c>
      <c r="B32" s="170"/>
      <c r="C32" s="48"/>
      <c r="D32" s="48"/>
      <c r="E32" s="48"/>
      <c r="F32" s="48"/>
      <c r="G32" s="48"/>
      <c r="H32" s="48"/>
      <c r="I32" s="20"/>
      <c r="J32" s="48"/>
      <c r="K32" s="20"/>
      <c r="L32" s="48"/>
      <c r="M32" s="20"/>
      <c r="N32" s="48"/>
      <c r="O32" s="88"/>
      <c r="Q32" s="20"/>
      <c r="R32" s="48"/>
      <c r="S32" s="20"/>
      <c r="T32" s="48"/>
      <c r="U32" s="88"/>
    </row>
    <row r="33" spans="1:28" ht="21.6" customHeight="1" x14ac:dyDescent="0.6">
      <c r="A33" s="172" t="s">
        <v>159</v>
      </c>
      <c r="B33" s="212">
        <v>11</v>
      </c>
      <c r="C33" s="57">
        <v>0</v>
      </c>
      <c r="D33" s="169"/>
      <c r="E33" s="57">
        <v>0</v>
      </c>
      <c r="F33" s="169"/>
      <c r="G33" s="57">
        <v>0</v>
      </c>
      <c r="H33" s="169"/>
      <c r="I33" s="74">
        <v>-10080</v>
      </c>
      <c r="J33" s="169"/>
      <c r="K33" s="57">
        <v>0</v>
      </c>
      <c r="L33" s="169"/>
      <c r="M33" s="57">
        <v>0</v>
      </c>
      <c r="N33" s="169"/>
      <c r="O33" s="57">
        <v>0</v>
      </c>
      <c r="P33" s="61"/>
      <c r="Q33" s="57">
        <v>0</v>
      </c>
      <c r="R33" s="169"/>
      <c r="S33" s="57">
        <v>0</v>
      </c>
      <c r="T33" s="169"/>
      <c r="U33" s="74">
        <v>-10080</v>
      </c>
    </row>
    <row r="34" spans="1:28" ht="21.6" customHeight="1" x14ac:dyDescent="0.6">
      <c r="A34" s="60" t="s">
        <v>160</v>
      </c>
      <c r="B34" s="170"/>
      <c r="C34" s="134">
        <v>0</v>
      </c>
      <c r="D34" s="147"/>
      <c r="E34" s="134">
        <v>0</v>
      </c>
      <c r="F34" s="147"/>
      <c r="G34" s="134">
        <v>0</v>
      </c>
      <c r="H34" s="147"/>
      <c r="I34" s="134">
        <v>-10080</v>
      </c>
      <c r="J34" s="147"/>
      <c r="K34" s="134">
        <v>0</v>
      </c>
      <c r="L34" s="147"/>
      <c r="M34" s="134">
        <v>0</v>
      </c>
      <c r="N34" s="147"/>
      <c r="O34" s="134">
        <v>0</v>
      </c>
      <c r="P34" s="176"/>
      <c r="Q34" s="134">
        <v>0</v>
      </c>
      <c r="R34" s="147"/>
      <c r="S34" s="134">
        <v>0</v>
      </c>
      <c r="T34" s="147"/>
      <c r="U34" s="134">
        <v>-10080</v>
      </c>
    </row>
    <row r="35" spans="1:28" ht="21.6" customHeight="1" x14ac:dyDescent="0.6">
      <c r="A35" s="25" t="s">
        <v>35</v>
      </c>
      <c r="B35" s="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Q35" s="25"/>
      <c r="R35" s="25"/>
      <c r="S35" s="25"/>
      <c r="T35" s="25"/>
      <c r="U35" s="25"/>
    </row>
    <row r="36" spans="1:28" ht="21.6" customHeight="1" x14ac:dyDescent="0.6">
      <c r="A36" s="4" t="s">
        <v>109</v>
      </c>
      <c r="B36" s="3"/>
      <c r="C36" s="64">
        <v>0</v>
      </c>
      <c r="D36" s="64"/>
      <c r="E36" s="64">
        <v>0</v>
      </c>
      <c r="F36" s="64"/>
      <c r="G36" s="64">
        <v>0</v>
      </c>
      <c r="H36" s="64"/>
      <c r="I36" s="125">
        <f>'FS 3-8'!D177</f>
        <v>2474671</v>
      </c>
      <c r="J36" s="64">
        <v>0</v>
      </c>
      <c r="K36" s="64">
        <v>0</v>
      </c>
      <c r="L36" s="64"/>
      <c r="M36" s="64">
        <v>0</v>
      </c>
      <c r="N36" s="64"/>
      <c r="O36" s="64">
        <v>0</v>
      </c>
      <c r="Q36" s="64">
        <v>0</v>
      </c>
      <c r="R36" s="64"/>
      <c r="S36" s="64">
        <f>SUM(K36:Q36)</f>
        <v>0</v>
      </c>
      <c r="T36" s="64"/>
      <c r="U36" s="64">
        <f>SUM(C36:Q36)</f>
        <v>2474671</v>
      </c>
    </row>
    <row r="37" spans="1:28" ht="21.6" customHeight="1" x14ac:dyDescent="0.6">
      <c r="A37" s="43" t="s">
        <v>101</v>
      </c>
      <c r="B37" s="3"/>
      <c r="C37" s="74">
        <v>0</v>
      </c>
      <c r="D37" s="74"/>
      <c r="E37" s="74">
        <v>0</v>
      </c>
      <c r="F37" s="74"/>
      <c r="G37" s="74">
        <v>0</v>
      </c>
      <c r="H37" s="74"/>
      <c r="I37" s="74">
        <v>0</v>
      </c>
      <c r="J37" s="74"/>
      <c r="K37" s="74">
        <v>604373</v>
      </c>
      <c r="L37" s="74"/>
      <c r="M37" s="74">
        <v>190277</v>
      </c>
      <c r="N37" s="74">
        <v>0</v>
      </c>
      <c r="O37" s="74">
        <v>-75770</v>
      </c>
      <c r="P37" s="46"/>
      <c r="Q37" s="74">
        <v>0</v>
      </c>
      <c r="R37" s="74"/>
      <c r="S37" s="74">
        <f>SUM(K37:Q37)</f>
        <v>718880</v>
      </c>
      <c r="T37" s="74"/>
      <c r="U37" s="74">
        <f>SUM(C37:Q37)</f>
        <v>718880</v>
      </c>
    </row>
    <row r="38" spans="1:28" s="8" customFormat="1" ht="21.6" customHeight="1" x14ac:dyDescent="0.6">
      <c r="A38" s="16" t="s">
        <v>88</v>
      </c>
      <c r="B38" s="43"/>
      <c r="C38" s="68">
        <f>SUM(C36:C37)</f>
        <v>0</v>
      </c>
      <c r="E38" s="68">
        <f>SUM(E36:E37)</f>
        <v>0</v>
      </c>
      <c r="G38" s="68">
        <f>SUM(G36:G37)</f>
        <v>0</v>
      </c>
      <c r="H38" s="45"/>
      <c r="I38" s="68">
        <f>SUM(I36:I37)</f>
        <v>2474671</v>
      </c>
      <c r="K38" s="68">
        <f>SUM(K36:K37)</f>
        <v>604373</v>
      </c>
      <c r="M38" s="68">
        <f>SUM(M36:M37)</f>
        <v>190277</v>
      </c>
      <c r="O38" s="68">
        <f>SUM(O36:O37)</f>
        <v>-75770</v>
      </c>
      <c r="Q38" s="68">
        <f>SUM(Q36:Q37)</f>
        <v>0</v>
      </c>
      <c r="S38" s="68">
        <f>SUM(S36:S37)</f>
        <v>718880</v>
      </c>
      <c r="U38" s="68">
        <f>SUM(U36:U37)</f>
        <v>3193551</v>
      </c>
      <c r="W38" s="30"/>
      <c r="X38" s="66"/>
      <c r="AA38" s="102"/>
      <c r="AB38" s="102"/>
    </row>
    <row r="39" spans="1:28" ht="21.6" customHeight="1" thickBot="1" x14ac:dyDescent="0.65">
      <c r="A39" s="31" t="s">
        <v>147</v>
      </c>
      <c r="B39" s="3"/>
      <c r="C39" s="205">
        <f>C30+C38</f>
        <v>201600</v>
      </c>
      <c r="D39" s="206"/>
      <c r="E39" s="205">
        <f>E30+E38</f>
        <v>20160</v>
      </c>
      <c r="F39" s="206"/>
      <c r="G39" s="205">
        <f>G30+G38</f>
        <v>2500000</v>
      </c>
      <c r="H39" s="206"/>
      <c r="I39" s="205">
        <f>I30+I38+I34</f>
        <v>24988207</v>
      </c>
      <c r="J39" s="206"/>
      <c r="K39" s="205">
        <f>K30+K38</f>
        <v>2619111</v>
      </c>
      <c r="L39" s="206"/>
      <c r="M39" s="205">
        <f>M30+M38</f>
        <v>-1139921</v>
      </c>
      <c r="N39" s="206"/>
      <c r="O39" s="205">
        <f>O30+O38</f>
        <v>28637</v>
      </c>
      <c r="P39" s="159"/>
      <c r="Q39" s="205">
        <f>Q30+Q38</f>
        <v>6338</v>
      </c>
      <c r="R39" s="206"/>
      <c r="S39" s="205">
        <f>S30+S38</f>
        <v>1514165</v>
      </c>
      <c r="T39" s="206"/>
      <c r="U39" s="205">
        <f>U30+U38+U34</f>
        <v>29224132</v>
      </c>
      <c r="W39" s="46"/>
      <c r="X39" s="46"/>
    </row>
    <row r="40" spans="1:28" s="25" customFormat="1" ht="19.8" customHeight="1" thickTop="1" x14ac:dyDescent="0.6">
      <c r="A40" s="16"/>
      <c r="B40" s="3"/>
      <c r="O40" s="88"/>
      <c r="U40" s="88"/>
    </row>
    <row r="41" spans="1:28" ht="22.2" customHeight="1" x14ac:dyDescent="0.55000000000000004">
      <c r="C41" s="101"/>
      <c r="E41" s="101"/>
      <c r="G41" s="101"/>
      <c r="I41" s="101"/>
      <c r="K41" s="101"/>
      <c r="M41" s="101"/>
      <c r="O41" s="101"/>
      <c r="Q41" s="101"/>
      <c r="S41" s="101"/>
      <c r="U41" s="101"/>
    </row>
    <row r="42" spans="1:28" ht="22.2" customHeight="1" x14ac:dyDescent="0.55000000000000004"/>
    <row r="43" spans="1:28" ht="22.2" customHeight="1" x14ac:dyDescent="0.55000000000000004"/>
    <row r="44" spans="1:28" ht="22.2" customHeight="1" x14ac:dyDescent="0.55000000000000004"/>
    <row r="45" spans="1:28" ht="22.2" customHeight="1" x14ac:dyDescent="0.55000000000000004"/>
    <row r="46" spans="1:28" ht="22.2" customHeight="1" x14ac:dyDescent="0.55000000000000004"/>
    <row r="47" spans="1:28" ht="22.2" customHeight="1" x14ac:dyDescent="0.55000000000000004"/>
    <row r="48" spans="1:28" ht="22.2" customHeight="1" x14ac:dyDescent="0.55000000000000004"/>
    <row r="49" spans="3:3" ht="22.2" customHeight="1" x14ac:dyDescent="0.55000000000000004"/>
    <row r="50" spans="3:3" ht="22.2" customHeight="1" x14ac:dyDescent="0.55000000000000004"/>
    <row r="51" spans="3:3" ht="22.2" customHeight="1" x14ac:dyDescent="0.55000000000000004"/>
    <row r="52" spans="3:3" ht="22.2" customHeight="1" x14ac:dyDescent="0.55000000000000004"/>
    <row r="53" spans="3:3" ht="22.2" customHeight="1" x14ac:dyDescent="0.55000000000000004"/>
    <row r="54" spans="3:3" ht="22.2" customHeight="1" x14ac:dyDescent="0.55000000000000004"/>
    <row r="55" spans="3:3" ht="22.2" customHeight="1" x14ac:dyDescent="0.55000000000000004"/>
    <row r="56" spans="3:3" ht="22.2" customHeight="1" x14ac:dyDescent="0.55000000000000004">
      <c r="C56" s="4" t="s">
        <v>14</v>
      </c>
    </row>
  </sheetData>
  <mergeCells count="6">
    <mergeCell ref="C11:U11"/>
    <mergeCell ref="A2:C2"/>
    <mergeCell ref="E8:G8"/>
    <mergeCell ref="E5:I5"/>
    <mergeCell ref="C4:U4"/>
    <mergeCell ref="K5:S5"/>
  </mergeCells>
  <pageMargins left="0.8" right="0.5" top="0.6" bottom="0.5" header="0.5" footer="0.5"/>
  <pageSetup paperSize="9" scale="57" firstPageNumber="9" orientation="landscape" useFirstPageNumber="1" r:id="rId1"/>
  <headerFooter>
    <oddFooter>&amp;L
หมายเหตุประกอบงบการเงินเป็นส่วนหนึ่งของงบการเงินระหว่างกาลนี้
&amp;C
&amp;P</oddFooter>
  </headerFooter>
  <ignoredErrors>
    <ignoredError sqref="S36 U21 U2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pageSetUpPr fitToPage="1"/>
  </sheetPr>
  <dimension ref="A1:T54"/>
  <sheetViews>
    <sheetView showGridLines="0" view="pageBreakPreview" topLeftCell="B25" zoomScaleNormal="100" zoomScaleSheetLayoutView="100" workbookViewId="0">
      <selection activeCell="D191" sqref="D191"/>
    </sheetView>
  </sheetViews>
  <sheetFormatPr defaultColWidth="9.125" defaultRowHeight="22.2" customHeight="1" x14ac:dyDescent="0.55000000000000004"/>
  <cols>
    <col min="1" max="1" width="60.25" style="8" customWidth="1"/>
    <col min="2" max="2" width="9.5" style="8" customWidth="1"/>
    <col min="3" max="3" width="20" style="8" customWidth="1"/>
    <col min="4" max="4" width="1.375" style="8" customWidth="1"/>
    <col min="5" max="5" width="18.125" style="8" customWidth="1"/>
    <col min="6" max="6" width="1.375" style="8" customWidth="1"/>
    <col min="7" max="7" width="18.5" style="8" customWidth="1"/>
    <col min="8" max="8" width="1.125" style="8" customWidth="1"/>
    <col min="9" max="9" width="21" style="8" customWidth="1"/>
    <col min="10" max="10" width="1.125" style="8" customWidth="1"/>
    <col min="11" max="11" width="26" style="8" customWidth="1"/>
    <col min="12" max="12" width="1.125" style="8" customWidth="1"/>
    <col min="13" max="13" width="23.375" style="8" customWidth="1"/>
    <col min="14" max="14" width="1.125" style="8" customWidth="1"/>
    <col min="15" max="15" width="21.125" style="8" customWidth="1"/>
    <col min="16" max="16" width="1.125" style="8" customWidth="1"/>
    <col min="17" max="17" width="17.125" style="8" customWidth="1"/>
    <col min="18" max="18" width="1.125" style="8" customWidth="1"/>
    <col min="19" max="19" width="13.875" style="8" bestFit="1" customWidth="1"/>
    <col min="20" max="20" width="13.625" style="8" bestFit="1" customWidth="1"/>
    <col min="21" max="16384" width="9.125" style="8"/>
  </cols>
  <sheetData>
    <row r="1" spans="1:18" ht="22.5" customHeight="1" x14ac:dyDescent="0.6">
      <c r="A1" s="91" t="s">
        <v>61</v>
      </c>
      <c r="B1" s="91"/>
      <c r="C1" s="37"/>
      <c r="D1" s="37"/>
      <c r="E1" s="37"/>
      <c r="F1" s="37"/>
      <c r="G1" s="37"/>
      <c r="H1" s="37"/>
      <c r="I1" s="37"/>
      <c r="J1" s="4"/>
      <c r="K1" s="37"/>
      <c r="L1" s="4"/>
      <c r="M1" s="4"/>
      <c r="N1" s="4"/>
      <c r="O1" s="4"/>
      <c r="P1" s="4"/>
      <c r="Q1" s="4"/>
      <c r="R1" s="4"/>
    </row>
    <row r="2" spans="1:18" ht="22.5" customHeight="1" x14ac:dyDescent="0.6">
      <c r="A2" s="226" t="s">
        <v>45</v>
      </c>
      <c r="B2" s="226"/>
      <c r="C2" s="226"/>
      <c r="D2" s="38"/>
      <c r="E2" s="38"/>
      <c r="F2" s="38"/>
      <c r="G2" s="37"/>
      <c r="H2" s="37"/>
      <c r="I2" s="37"/>
      <c r="J2" s="4"/>
      <c r="K2" s="37"/>
      <c r="L2" s="4"/>
      <c r="M2" s="4"/>
      <c r="N2" s="4"/>
      <c r="O2" s="4"/>
      <c r="P2" s="4"/>
      <c r="Q2" s="4"/>
      <c r="R2" s="4"/>
    </row>
    <row r="3" spans="1:18" ht="15" customHeight="1" x14ac:dyDescent="0.6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4"/>
      <c r="O3" s="22"/>
      <c r="P3" s="22"/>
      <c r="Q3" s="22"/>
      <c r="R3" s="22"/>
    </row>
    <row r="4" spans="1:18" ht="22.5" customHeight="1" x14ac:dyDescent="0.6">
      <c r="A4" s="2"/>
      <c r="B4" s="2"/>
      <c r="C4" s="221" t="s">
        <v>29</v>
      </c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</row>
    <row r="5" spans="1:18" ht="22.5" customHeight="1" x14ac:dyDescent="0.55000000000000004">
      <c r="A5" s="30"/>
      <c r="B5" s="30"/>
      <c r="C5" s="29"/>
      <c r="D5" s="29"/>
      <c r="E5" s="228" t="s">
        <v>53</v>
      </c>
      <c r="F5" s="228"/>
      <c r="G5" s="228"/>
      <c r="H5" s="228"/>
      <c r="I5" s="228"/>
      <c r="J5" s="29"/>
      <c r="K5" s="231" t="s">
        <v>57</v>
      </c>
      <c r="L5" s="231"/>
      <c r="M5" s="231"/>
      <c r="N5" s="231"/>
      <c r="O5" s="231"/>
      <c r="P5" s="29"/>
      <c r="Q5" s="29"/>
      <c r="R5" s="29"/>
    </row>
    <row r="6" spans="1:18" ht="22.5" customHeight="1" x14ac:dyDescent="0.55000000000000004">
      <c r="A6" s="30"/>
      <c r="B6" s="30"/>
      <c r="C6" s="29"/>
      <c r="D6" s="29"/>
      <c r="E6" s="29"/>
      <c r="F6" s="29"/>
      <c r="G6" s="29"/>
      <c r="H6" s="29"/>
      <c r="I6" s="29"/>
      <c r="J6" s="29"/>
      <c r="K6" s="77" t="s">
        <v>85</v>
      </c>
      <c r="L6" s="54"/>
      <c r="M6" s="29"/>
      <c r="N6" s="29"/>
      <c r="O6" s="54"/>
      <c r="P6" s="29"/>
      <c r="Q6" s="29"/>
      <c r="R6" s="29"/>
    </row>
    <row r="7" spans="1:18" ht="22.5" customHeight="1" x14ac:dyDescent="0.55000000000000004">
      <c r="A7" s="30"/>
      <c r="B7" s="30"/>
      <c r="C7" s="29"/>
      <c r="D7" s="29"/>
      <c r="J7" s="29"/>
      <c r="K7" s="77" t="s">
        <v>94</v>
      </c>
      <c r="L7" s="29"/>
      <c r="M7" s="54" t="s">
        <v>139</v>
      </c>
      <c r="N7" s="29"/>
      <c r="O7" s="29"/>
      <c r="P7" s="36"/>
      <c r="Q7" s="29"/>
      <c r="R7" s="36"/>
    </row>
    <row r="8" spans="1:18" ht="22.5" customHeight="1" x14ac:dyDescent="0.55000000000000004">
      <c r="A8" s="30"/>
      <c r="B8" s="30"/>
      <c r="C8" s="29" t="s">
        <v>22</v>
      </c>
      <c r="D8" s="29"/>
      <c r="E8" s="227"/>
      <c r="F8" s="227"/>
      <c r="G8" s="227"/>
      <c r="H8" s="29"/>
      <c r="I8" s="54"/>
      <c r="J8" s="29"/>
      <c r="K8" s="77" t="s">
        <v>92</v>
      </c>
      <c r="L8" s="2"/>
      <c r="M8" s="45" t="s">
        <v>140</v>
      </c>
      <c r="N8" s="29"/>
      <c r="O8" s="29" t="s">
        <v>73</v>
      </c>
      <c r="P8" s="29"/>
      <c r="Q8" s="45"/>
      <c r="R8" s="29"/>
    </row>
    <row r="9" spans="1:18" ht="22.5" customHeight="1" x14ac:dyDescent="0.55000000000000004">
      <c r="A9" s="30"/>
      <c r="B9" s="30"/>
      <c r="C9" s="29" t="s">
        <v>23</v>
      </c>
      <c r="D9" s="29"/>
      <c r="E9" s="54" t="s">
        <v>90</v>
      </c>
      <c r="F9" s="29"/>
      <c r="G9" s="45"/>
      <c r="H9" s="29"/>
      <c r="I9" s="45"/>
      <c r="J9" s="29"/>
      <c r="K9" s="77" t="s">
        <v>93</v>
      </c>
      <c r="L9" s="29"/>
      <c r="M9" s="45" t="s">
        <v>102</v>
      </c>
      <c r="N9" s="29"/>
      <c r="O9" s="45" t="s">
        <v>74</v>
      </c>
      <c r="P9" s="29"/>
      <c r="Q9" s="45" t="s">
        <v>73</v>
      </c>
      <c r="R9" s="29"/>
    </row>
    <row r="10" spans="1:18" ht="22.5" customHeight="1" x14ac:dyDescent="0.55000000000000004">
      <c r="A10" s="30"/>
      <c r="B10" s="215" t="s">
        <v>0</v>
      </c>
      <c r="C10" s="29" t="s">
        <v>24</v>
      </c>
      <c r="D10" s="29"/>
      <c r="E10" s="54" t="s">
        <v>71</v>
      </c>
      <c r="F10" s="29"/>
      <c r="G10" s="45" t="s">
        <v>89</v>
      </c>
      <c r="H10" s="45"/>
      <c r="I10" s="45" t="s">
        <v>37</v>
      </c>
      <c r="J10" s="29"/>
      <c r="K10" s="77" t="s">
        <v>95</v>
      </c>
      <c r="L10" s="29"/>
      <c r="M10" s="45" t="s">
        <v>103</v>
      </c>
      <c r="N10" s="29"/>
      <c r="O10" s="45" t="s">
        <v>41</v>
      </c>
      <c r="P10" s="29"/>
      <c r="Q10" s="45" t="s">
        <v>41</v>
      </c>
      <c r="R10" s="29"/>
    </row>
    <row r="11" spans="1:18" ht="22.5" customHeight="1" x14ac:dyDescent="0.6">
      <c r="A11" s="25"/>
      <c r="B11" s="25"/>
      <c r="C11" s="230" t="s">
        <v>54</v>
      </c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</row>
    <row r="12" spans="1:18" ht="22.5" customHeight="1" x14ac:dyDescent="0.6">
      <c r="A12" s="25" t="s">
        <v>148</v>
      </c>
      <c r="B12" s="25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</row>
    <row r="13" spans="1:18" ht="22.5" customHeight="1" x14ac:dyDescent="0.6">
      <c r="A13" s="60" t="s">
        <v>136</v>
      </c>
      <c r="B13" s="25"/>
      <c r="C13" s="66">
        <v>201600</v>
      </c>
      <c r="D13" s="66"/>
      <c r="E13" s="66">
        <v>20160</v>
      </c>
      <c r="F13" s="66"/>
      <c r="G13" s="66">
        <v>2500000</v>
      </c>
      <c r="H13" s="66"/>
      <c r="I13" s="66">
        <v>11792908</v>
      </c>
      <c r="J13" s="66"/>
      <c r="K13" s="56">
        <v>936178</v>
      </c>
      <c r="L13" s="56"/>
      <c r="M13" s="56">
        <v>-5226</v>
      </c>
      <c r="N13" s="56"/>
      <c r="O13" s="56">
        <f>SUM(K13:M13)</f>
        <v>930952</v>
      </c>
      <c r="P13" s="56"/>
      <c r="Q13" s="56">
        <f>SUM(C13:M13)</f>
        <v>15445620</v>
      </c>
      <c r="R13" s="23"/>
    </row>
    <row r="14" spans="1:18" ht="22.5" customHeight="1" x14ac:dyDescent="0.6">
      <c r="A14" s="60" t="s">
        <v>157</v>
      </c>
      <c r="B14" s="25"/>
      <c r="C14" s="66"/>
      <c r="D14" s="66"/>
      <c r="E14" s="66"/>
      <c r="F14" s="66"/>
      <c r="G14" s="66"/>
      <c r="H14" s="66"/>
      <c r="I14" s="66"/>
      <c r="J14" s="66"/>
      <c r="K14" s="56"/>
      <c r="L14" s="56"/>
      <c r="M14" s="56"/>
      <c r="N14" s="56"/>
      <c r="O14" s="56"/>
      <c r="P14" s="56"/>
      <c r="Q14" s="56"/>
      <c r="R14" s="169"/>
    </row>
    <row r="15" spans="1:18" ht="22.5" customHeight="1" x14ac:dyDescent="0.6">
      <c r="A15" s="60" t="s">
        <v>158</v>
      </c>
      <c r="B15" s="25"/>
      <c r="C15" s="66"/>
      <c r="D15" s="66"/>
      <c r="E15" s="66"/>
      <c r="F15" s="66"/>
      <c r="G15" s="66"/>
      <c r="H15" s="66"/>
      <c r="I15" s="66"/>
      <c r="J15" s="66"/>
      <c r="K15" s="56"/>
      <c r="L15" s="56"/>
      <c r="M15" s="56"/>
      <c r="N15" s="56"/>
      <c r="O15" s="56"/>
      <c r="P15" s="56"/>
      <c r="Q15" s="56"/>
      <c r="R15" s="169"/>
    </row>
    <row r="16" spans="1:18" ht="22.5" customHeight="1" x14ac:dyDescent="0.55000000000000004">
      <c r="A16" s="172" t="s">
        <v>159</v>
      </c>
      <c r="B16" s="212">
        <v>11</v>
      </c>
      <c r="C16" s="73">
        <v>0</v>
      </c>
      <c r="D16" s="73"/>
      <c r="E16" s="73">
        <v>0</v>
      </c>
      <c r="F16" s="73"/>
      <c r="G16" s="73">
        <v>0</v>
      </c>
      <c r="H16" s="73"/>
      <c r="I16" s="73">
        <v>-10080</v>
      </c>
      <c r="J16" s="73"/>
      <c r="K16" s="92">
        <v>0</v>
      </c>
      <c r="L16" s="92"/>
      <c r="M16" s="92">
        <v>0</v>
      </c>
      <c r="N16" s="92"/>
      <c r="O16" s="92">
        <v>0</v>
      </c>
      <c r="P16" s="92"/>
      <c r="Q16" s="92">
        <v>-10080</v>
      </c>
      <c r="R16" s="169"/>
    </row>
    <row r="17" spans="1:20" ht="22.5" customHeight="1" x14ac:dyDescent="0.6">
      <c r="A17" s="60" t="s">
        <v>160</v>
      </c>
      <c r="B17" s="25"/>
      <c r="C17" s="68">
        <v>0</v>
      </c>
      <c r="D17" s="66"/>
      <c r="E17" s="68">
        <v>0</v>
      </c>
      <c r="F17" s="66"/>
      <c r="G17" s="68">
        <v>0</v>
      </c>
      <c r="H17" s="66"/>
      <c r="I17" s="68">
        <v>-10080</v>
      </c>
      <c r="J17" s="66"/>
      <c r="K17" s="52">
        <v>0</v>
      </c>
      <c r="L17" s="56"/>
      <c r="M17" s="52">
        <v>0</v>
      </c>
      <c r="N17" s="56"/>
      <c r="O17" s="52">
        <v>0</v>
      </c>
      <c r="P17" s="56"/>
      <c r="Q17" s="52">
        <v>-10080</v>
      </c>
      <c r="R17" s="169"/>
    </row>
    <row r="18" spans="1:20" ht="22.5" customHeight="1" x14ac:dyDescent="0.6">
      <c r="A18" s="25" t="s">
        <v>35</v>
      </c>
      <c r="B18" s="25"/>
      <c r="C18" s="73"/>
      <c r="D18" s="67"/>
      <c r="E18" s="67"/>
      <c r="F18" s="67"/>
      <c r="G18" s="67"/>
      <c r="H18" s="67"/>
      <c r="I18" s="67"/>
      <c r="J18" s="67"/>
      <c r="K18" s="67"/>
      <c r="L18" s="67"/>
      <c r="M18" s="73"/>
      <c r="N18" s="35"/>
      <c r="O18" s="73"/>
      <c r="P18" s="67"/>
      <c r="Q18" s="149"/>
      <c r="R18" s="67"/>
    </row>
    <row r="19" spans="1:20" ht="22.5" customHeight="1" x14ac:dyDescent="0.55000000000000004">
      <c r="A19" s="4" t="s">
        <v>109</v>
      </c>
      <c r="B19" s="4"/>
      <c r="C19" s="64">
        <v>0</v>
      </c>
      <c r="D19" s="64"/>
      <c r="E19" s="64">
        <v>0</v>
      </c>
      <c r="F19" s="64"/>
      <c r="G19" s="64">
        <v>0</v>
      </c>
      <c r="H19" s="64"/>
      <c r="I19" s="92">
        <v>11956</v>
      </c>
      <c r="J19" s="64"/>
      <c r="K19" s="64">
        <v>0</v>
      </c>
      <c r="L19" s="64"/>
      <c r="M19" s="64">
        <v>0</v>
      </c>
      <c r="N19" s="35"/>
      <c r="O19" s="64">
        <v>0</v>
      </c>
      <c r="P19" s="64"/>
      <c r="Q19" s="64">
        <f>SUM(C19:M19)</f>
        <v>11956</v>
      </c>
      <c r="R19" s="64"/>
    </row>
    <row r="20" spans="1:20" ht="22.5" customHeight="1" x14ac:dyDescent="0.55000000000000004">
      <c r="A20" s="43" t="s">
        <v>36</v>
      </c>
      <c r="B20" s="43"/>
      <c r="C20" s="74">
        <v>0</v>
      </c>
      <c r="D20" s="74"/>
      <c r="E20" s="74">
        <v>0</v>
      </c>
      <c r="F20" s="74"/>
      <c r="G20" s="74">
        <v>0</v>
      </c>
      <c r="H20" s="74"/>
      <c r="I20" s="142">
        <v>0</v>
      </c>
      <c r="J20" s="74"/>
      <c r="K20" s="74">
        <v>349638</v>
      </c>
      <c r="L20" s="74"/>
      <c r="M20" s="74">
        <v>0</v>
      </c>
      <c r="N20" s="36"/>
      <c r="O20" s="149">
        <v>349638</v>
      </c>
      <c r="P20" s="74"/>
      <c r="Q20" s="74">
        <f>SUM(C20:M20)</f>
        <v>349638</v>
      </c>
      <c r="R20" s="64"/>
    </row>
    <row r="21" spans="1:20" ht="22.5" customHeight="1" x14ac:dyDescent="0.55000000000000004">
      <c r="A21" s="43" t="s">
        <v>150</v>
      </c>
      <c r="B21" s="43"/>
      <c r="C21" s="74"/>
      <c r="D21" s="74"/>
      <c r="E21" s="74"/>
      <c r="F21" s="74"/>
      <c r="G21" s="74"/>
      <c r="H21" s="74"/>
      <c r="I21" s="142"/>
      <c r="J21" s="74"/>
      <c r="K21" s="74"/>
      <c r="L21" s="74"/>
      <c r="M21" s="74"/>
      <c r="N21" s="36"/>
      <c r="O21" s="149"/>
      <c r="P21" s="74"/>
      <c r="Q21" s="74"/>
      <c r="R21" s="64"/>
    </row>
    <row r="22" spans="1:20" ht="22.5" customHeight="1" x14ac:dyDescent="0.55000000000000004">
      <c r="A22" s="43" t="s">
        <v>151</v>
      </c>
      <c r="B22" s="43"/>
      <c r="C22" s="74"/>
      <c r="D22" s="74"/>
      <c r="E22" s="74"/>
      <c r="F22" s="74"/>
      <c r="G22" s="74"/>
      <c r="H22" s="74"/>
      <c r="I22" s="142"/>
      <c r="J22" s="74"/>
      <c r="K22" s="74"/>
      <c r="L22" s="74"/>
      <c r="M22" s="74"/>
      <c r="N22" s="36"/>
      <c r="O22" s="149"/>
      <c r="P22" s="74"/>
      <c r="Q22" s="74"/>
      <c r="R22" s="64"/>
    </row>
    <row r="23" spans="1:20" ht="22.5" customHeight="1" x14ac:dyDescent="0.55000000000000004">
      <c r="A23" s="43" t="s">
        <v>152</v>
      </c>
      <c r="B23" s="216" t="s">
        <v>170</v>
      </c>
      <c r="C23" s="135">
        <v>0</v>
      </c>
      <c r="D23" s="64"/>
      <c r="E23" s="135">
        <v>0</v>
      </c>
      <c r="F23" s="64"/>
      <c r="G23" s="135">
        <v>0</v>
      </c>
      <c r="H23" s="64"/>
      <c r="I23" s="69">
        <v>536464</v>
      </c>
      <c r="J23" s="64"/>
      <c r="K23" s="135">
        <v>-536464</v>
      </c>
      <c r="L23" s="64"/>
      <c r="M23" s="135">
        <v>0</v>
      </c>
      <c r="N23" s="35"/>
      <c r="O23" s="128">
        <v>0</v>
      </c>
      <c r="P23" s="64"/>
      <c r="Q23" s="74">
        <f>SUM(C23:M23)</f>
        <v>0</v>
      </c>
      <c r="R23" s="64"/>
    </row>
    <row r="24" spans="1:20" ht="22.5" customHeight="1" x14ac:dyDescent="0.6">
      <c r="A24" s="16" t="s">
        <v>88</v>
      </c>
      <c r="B24" s="43"/>
      <c r="C24" s="68">
        <f>SUM(C19:C23)</f>
        <v>0</v>
      </c>
      <c r="E24" s="68">
        <f>SUM(E19:E23)</f>
        <v>0</v>
      </c>
      <c r="G24" s="68">
        <f>SUM(G19:G23)</f>
        <v>0</v>
      </c>
      <c r="H24" s="45"/>
      <c r="I24" s="68">
        <f>SUM(I19:I23)</f>
        <v>548420</v>
      </c>
      <c r="K24" s="68">
        <f>SUM(K19:K23)</f>
        <v>-186826</v>
      </c>
      <c r="M24" s="68">
        <f>SUM(M19:M23)</f>
        <v>0</v>
      </c>
      <c r="O24" s="68">
        <f>SUM(O19:O23)</f>
        <v>349638</v>
      </c>
      <c r="Q24" s="68">
        <f>SUM(Q19:Q23)</f>
        <v>361594</v>
      </c>
      <c r="S24" s="102"/>
      <c r="T24" s="102"/>
    </row>
    <row r="25" spans="1:20" ht="22.5" customHeight="1" thickBot="1" x14ac:dyDescent="0.65">
      <c r="A25" s="31" t="s">
        <v>146</v>
      </c>
      <c r="B25" s="31"/>
      <c r="C25" s="208">
        <f>SUM(C13,C24)</f>
        <v>201600</v>
      </c>
      <c r="D25" s="209"/>
      <c r="E25" s="208">
        <f>SUM(E13,E24)</f>
        <v>20160</v>
      </c>
      <c r="F25" s="209"/>
      <c r="G25" s="208">
        <f>SUM(G13,G24)</f>
        <v>2500000</v>
      </c>
      <c r="H25" s="210"/>
      <c r="I25" s="208">
        <f>SUM(I13,I24,I17)</f>
        <v>12331248</v>
      </c>
      <c r="J25" s="209"/>
      <c r="K25" s="208">
        <f>SUM(K13,K24)</f>
        <v>749352</v>
      </c>
      <c r="L25" s="209"/>
      <c r="M25" s="208">
        <f>SUM(M13,M24)</f>
        <v>-5226</v>
      </c>
      <c r="N25" s="211"/>
      <c r="O25" s="208">
        <f>SUM(O13,O24)</f>
        <v>1280590</v>
      </c>
      <c r="P25" s="209"/>
      <c r="Q25" s="208">
        <f>SUM(Q13,Q24,Q17)</f>
        <v>15797134</v>
      </c>
      <c r="R25" s="120"/>
    </row>
    <row r="26" spans="1:20" thickTop="1" x14ac:dyDescent="0.55000000000000004"/>
    <row r="27" spans="1:20" ht="22.5" customHeight="1" x14ac:dyDescent="0.6">
      <c r="A27" s="25" t="s">
        <v>149</v>
      </c>
      <c r="B27" s="25"/>
    </row>
    <row r="28" spans="1:20" ht="24" customHeight="1" x14ac:dyDescent="0.6">
      <c r="A28" s="25" t="s">
        <v>107</v>
      </c>
      <c r="B28" s="25"/>
      <c r="C28" s="20">
        <v>201600</v>
      </c>
      <c r="D28" s="20"/>
      <c r="E28" s="20">
        <v>20160</v>
      </c>
      <c r="F28" s="20"/>
      <c r="G28" s="20">
        <v>2500000</v>
      </c>
      <c r="H28" s="20"/>
      <c r="I28" s="20">
        <v>12460001</v>
      </c>
      <c r="J28" s="20"/>
      <c r="K28" s="20">
        <v>2014738</v>
      </c>
      <c r="L28" s="20"/>
      <c r="M28" s="20">
        <v>6338</v>
      </c>
      <c r="N28" s="20"/>
      <c r="O28" s="66">
        <f>SUM(K28:M28)</f>
        <v>2021076</v>
      </c>
      <c r="P28" s="20"/>
      <c r="Q28" s="20">
        <f>SUM(C28:M28)</f>
        <v>17202837</v>
      </c>
      <c r="R28" s="20"/>
    </row>
    <row r="29" spans="1:20" ht="24" customHeight="1" x14ac:dyDescent="0.6">
      <c r="A29" s="60" t="s">
        <v>157</v>
      </c>
      <c r="B29" s="25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66"/>
      <c r="P29" s="20"/>
      <c r="Q29" s="20"/>
      <c r="R29" s="20"/>
    </row>
    <row r="30" spans="1:20" ht="24" customHeight="1" x14ac:dyDescent="0.6">
      <c r="A30" s="60" t="s">
        <v>158</v>
      </c>
      <c r="B30" s="25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66"/>
      <c r="P30" s="20"/>
      <c r="Q30" s="20"/>
      <c r="R30" s="20"/>
    </row>
    <row r="31" spans="1:20" ht="24" customHeight="1" x14ac:dyDescent="0.6">
      <c r="A31" s="172" t="s">
        <v>159</v>
      </c>
      <c r="B31" s="212">
        <v>11</v>
      </c>
      <c r="C31" s="174">
        <v>0</v>
      </c>
      <c r="D31" s="174">
        <v>0</v>
      </c>
      <c r="E31" s="174">
        <v>0</v>
      </c>
      <c r="F31" s="174">
        <v>0</v>
      </c>
      <c r="G31" s="174">
        <v>0</v>
      </c>
      <c r="H31" s="175"/>
      <c r="I31" s="175">
        <v>-10080</v>
      </c>
      <c r="J31" s="175"/>
      <c r="K31" s="73">
        <v>0</v>
      </c>
      <c r="L31" s="175">
        <v>0</v>
      </c>
      <c r="M31" s="73">
        <v>0</v>
      </c>
      <c r="N31" s="175">
        <v>0</v>
      </c>
      <c r="O31" s="73">
        <v>0</v>
      </c>
      <c r="P31" s="175"/>
      <c r="Q31" s="175">
        <v>-10080</v>
      </c>
      <c r="R31" s="20"/>
    </row>
    <row r="32" spans="1:20" ht="24" customHeight="1" x14ac:dyDescent="0.6">
      <c r="A32" s="60" t="s">
        <v>160</v>
      </c>
      <c r="B32" s="25"/>
      <c r="C32" s="68">
        <v>0</v>
      </c>
      <c r="D32" s="20">
        <v>0</v>
      </c>
      <c r="E32" s="68">
        <v>0</v>
      </c>
      <c r="F32" s="20">
        <v>0</v>
      </c>
      <c r="G32" s="68">
        <v>0</v>
      </c>
      <c r="H32" s="20"/>
      <c r="I32" s="173">
        <v>-10080</v>
      </c>
      <c r="J32" s="20"/>
      <c r="K32" s="68">
        <v>0</v>
      </c>
      <c r="L32" s="20">
        <v>0</v>
      </c>
      <c r="M32" s="68">
        <v>0</v>
      </c>
      <c r="N32" s="20">
        <v>0</v>
      </c>
      <c r="O32" s="68">
        <v>0</v>
      </c>
      <c r="P32" s="20"/>
      <c r="Q32" s="173">
        <v>-10080</v>
      </c>
      <c r="R32" s="20"/>
    </row>
    <row r="33" spans="1:20" ht="22.2" customHeight="1" x14ac:dyDescent="0.6">
      <c r="A33" s="25" t="s">
        <v>35</v>
      </c>
      <c r="B33" s="25"/>
      <c r="C33" s="29"/>
      <c r="M33" s="73"/>
      <c r="Q33" s="73"/>
      <c r="S33" s="37"/>
    </row>
    <row r="34" spans="1:20" ht="22.5" customHeight="1" x14ac:dyDescent="0.55000000000000004">
      <c r="A34" s="108" t="s">
        <v>109</v>
      </c>
      <c r="B34" s="4"/>
      <c r="C34" s="142">
        <v>0</v>
      </c>
      <c r="E34" s="142">
        <v>0</v>
      </c>
      <c r="G34" s="142">
        <v>0</v>
      </c>
      <c r="H34" s="45"/>
      <c r="I34" s="75">
        <f>'FS 3-8'!H162</f>
        <v>711200</v>
      </c>
      <c r="K34" s="142">
        <v>0</v>
      </c>
      <c r="M34" s="73">
        <v>0</v>
      </c>
      <c r="O34" s="142">
        <f>SUM(K34:L34)</f>
        <v>0</v>
      </c>
      <c r="Q34" s="73">
        <f>SUM(C34:M34)</f>
        <v>711200</v>
      </c>
      <c r="S34" s="102"/>
      <c r="T34" s="102"/>
    </row>
    <row r="35" spans="1:20" ht="22.5" customHeight="1" x14ac:dyDescent="0.55000000000000004">
      <c r="A35" s="43" t="s">
        <v>36</v>
      </c>
      <c r="B35" s="4"/>
      <c r="C35" s="142">
        <v>0</v>
      </c>
      <c r="D35" s="30"/>
      <c r="E35" s="142">
        <v>0</v>
      </c>
      <c r="F35" s="30"/>
      <c r="G35" s="142">
        <v>0</v>
      </c>
      <c r="H35" s="45"/>
      <c r="I35" s="142">
        <v>0</v>
      </c>
      <c r="J35" s="30"/>
      <c r="K35" s="75">
        <f>'FS 3-8'!H194</f>
        <v>604373</v>
      </c>
      <c r="L35" s="30"/>
      <c r="M35" s="73">
        <f>SUM(A35:I35)</f>
        <v>0</v>
      </c>
      <c r="N35" s="30"/>
      <c r="O35" s="92">
        <f>SUM(K35:L35)</f>
        <v>604373</v>
      </c>
      <c r="P35" s="30"/>
      <c r="Q35" s="73">
        <f>SUM(C35:M35)</f>
        <v>604373</v>
      </c>
      <c r="S35" s="102"/>
      <c r="T35" s="102"/>
    </row>
    <row r="36" spans="1:20" ht="22.5" customHeight="1" x14ac:dyDescent="0.6">
      <c r="A36" s="16" t="s">
        <v>141</v>
      </c>
      <c r="B36" s="43"/>
      <c r="C36" s="68">
        <f>SUM(C34:C35)</f>
        <v>0</v>
      </c>
      <c r="E36" s="68">
        <f>SUM(E34:E35)</f>
        <v>0</v>
      </c>
      <c r="G36" s="68">
        <f>SUM(G34:G35)</f>
        <v>0</v>
      </c>
      <c r="H36" s="45"/>
      <c r="I36" s="68">
        <f>SUM(I34:I35)</f>
        <v>711200</v>
      </c>
      <c r="K36" s="68">
        <f>SUM(K34:K35)</f>
        <v>604373</v>
      </c>
      <c r="M36" s="68">
        <f>SUM(M34:M35)</f>
        <v>0</v>
      </c>
      <c r="O36" s="68">
        <f>SUM(O34:O35)</f>
        <v>604373</v>
      </c>
      <c r="Q36" s="68">
        <f>SUM(Q34:Q35)</f>
        <v>1315573</v>
      </c>
      <c r="S36" s="102"/>
      <c r="T36" s="102"/>
    </row>
    <row r="37" spans="1:20" ht="22.5" customHeight="1" thickBot="1" x14ac:dyDescent="0.65">
      <c r="A37" s="31" t="s">
        <v>147</v>
      </c>
      <c r="B37" s="31"/>
      <c r="C37" s="193">
        <f>SUM(C28,C36)</f>
        <v>201600</v>
      </c>
      <c r="D37" s="206"/>
      <c r="E37" s="193">
        <f>SUM(E28,E36)</f>
        <v>20160</v>
      </c>
      <c r="F37" s="206"/>
      <c r="G37" s="193">
        <f>SUM(G28,G36)</f>
        <v>2500000</v>
      </c>
      <c r="H37" s="207"/>
      <c r="I37" s="193">
        <f>SUM(I28,I36,I32)</f>
        <v>13161121</v>
      </c>
      <c r="J37" s="206"/>
      <c r="K37" s="193">
        <f>SUM(K28,K36)</f>
        <v>2619111</v>
      </c>
      <c r="L37" s="206"/>
      <c r="M37" s="193">
        <f>SUM(M28,M36)</f>
        <v>6338</v>
      </c>
      <c r="N37" s="206"/>
      <c r="O37" s="193">
        <f>SUM(O28,O36)</f>
        <v>2625449</v>
      </c>
      <c r="P37" s="206"/>
      <c r="Q37" s="193">
        <f>SUM(Q28,Q36,Q32)</f>
        <v>18508330</v>
      </c>
      <c r="R37" s="25"/>
    </row>
    <row r="38" spans="1:20" ht="22.5" customHeight="1" thickTop="1" x14ac:dyDescent="0.6">
      <c r="A38" s="31"/>
      <c r="B38" s="31"/>
      <c r="C38" s="20"/>
      <c r="D38" s="25"/>
      <c r="E38" s="20"/>
      <c r="F38" s="25"/>
      <c r="G38" s="20"/>
      <c r="H38" s="20"/>
      <c r="I38" s="20"/>
      <c r="J38" s="25"/>
      <c r="K38" s="20"/>
      <c r="L38" s="25"/>
      <c r="M38" s="20"/>
      <c r="N38" s="25"/>
      <c r="O38" s="20"/>
      <c r="P38" s="25"/>
      <c r="Q38" s="20"/>
      <c r="R38" s="25"/>
    </row>
    <row r="39" spans="1:20" ht="22.5" customHeight="1" x14ac:dyDescent="0.6">
      <c r="A39" s="31"/>
      <c r="B39" s="31"/>
      <c r="C39" s="20"/>
      <c r="D39" s="25"/>
      <c r="E39" s="20"/>
      <c r="F39" s="25"/>
      <c r="G39" s="20"/>
      <c r="H39" s="20"/>
      <c r="I39" s="20"/>
      <c r="J39" s="25"/>
      <c r="K39" s="20"/>
      <c r="L39" s="25"/>
      <c r="M39" s="20"/>
      <c r="N39" s="25"/>
      <c r="O39" s="20"/>
      <c r="P39" s="25"/>
      <c r="Q39" s="20"/>
      <c r="R39" s="25"/>
    </row>
    <row r="40" spans="1:20" ht="22.5" customHeight="1" x14ac:dyDescent="0.55000000000000004">
      <c r="C40" s="11"/>
      <c r="E40" s="11"/>
      <c r="G40" s="11"/>
      <c r="I40" s="11"/>
      <c r="K40" s="11"/>
      <c r="M40" s="11"/>
      <c r="O40" s="11"/>
      <c r="Q40" s="11"/>
    </row>
    <row r="41" spans="1:20" ht="22.5" customHeight="1" x14ac:dyDescent="0.55000000000000004">
      <c r="M41" s="11"/>
      <c r="O41" s="11"/>
      <c r="Q41" s="11"/>
    </row>
    <row r="42" spans="1:20" ht="22.5" customHeight="1" x14ac:dyDescent="0.55000000000000004">
      <c r="O42" s="11"/>
    </row>
    <row r="43" spans="1:20" ht="22.5" customHeight="1" x14ac:dyDescent="0.55000000000000004"/>
    <row r="44" spans="1:20" ht="22.5" customHeight="1" x14ac:dyDescent="0.55000000000000004"/>
    <row r="45" spans="1:20" ht="22.5" customHeight="1" x14ac:dyDescent="0.55000000000000004"/>
    <row r="46" spans="1:20" ht="22.5" customHeight="1" x14ac:dyDescent="0.55000000000000004"/>
    <row r="47" spans="1:20" ht="22.5" customHeight="1" x14ac:dyDescent="0.55000000000000004"/>
    <row r="48" spans="1:20" ht="22.5" customHeight="1" x14ac:dyDescent="0.55000000000000004"/>
    <row r="49" ht="22.5" customHeight="1" x14ac:dyDescent="0.55000000000000004"/>
    <row r="50" ht="22.5" customHeight="1" x14ac:dyDescent="0.55000000000000004"/>
    <row r="51" ht="22.5" customHeight="1" x14ac:dyDescent="0.55000000000000004"/>
    <row r="52" ht="22.5" customHeight="1" x14ac:dyDescent="0.55000000000000004"/>
    <row r="53" ht="22.5" customHeight="1" x14ac:dyDescent="0.55000000000000004"/>
    <row r="54" ht="22.5" customHeight="1" x14ac:dyDescent="0.55000000000000004"/>
  </sheetData>
  <mergeCells count="6">
    <mergeCell ref="C11:R11"/>
    <mergeCell ref="A2:C2"/>
    <mergeCell ref="E5:I5"/>
    <mergeCell ref="E8:G8"/>
    <mergeCell ref="C4:R4"/>
    <mergeCell ref="K5:O5"/>
  </mergeCells>
  <pageMargins left="0.8" right="0.66" top="0.48" bottom="0.75" header="0.5" footer="0.5"/>
  <pageSetup paperSize="9" scale="61" firstPageNumber="10" orientation="landscape" useFirstPageNumber="1" r:id="rId1"/>
  <headerFooter>
    <oddFooter>&amp;L  
หมายเหตุประกอบงบการเงินเป็นส่วนหนึ่งของงบการเงินระหว่างกาลนี้
&amp;C
&amp;P</oddFooter>
  </headerFooter>
  <ignoredErrors>
    <ignoredError sqref="O34:O35" formulaRange="1"/>
    <ignoredError sqref="B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9"/>
  <sheetViews>
    <sheetView tabSelected="1" view="pageBreakPreview" zoomScaleNormal="80" zoomScaleSheetLayoutView="100" workbookViewId="0">
      <selection activeCell="F7" sqref="F7:H7"/>
    </sheetView>
  </sheetViews>
  <sheetFormatPr defaultColWidth="9.125" defaultRowHeight="21.75" customHeight="1" x14ac:dyDescent="0.55000000000000004"/>
  <cols>
    <col min="1" max="1" width="56.625" style="119" bestFit="1" customWidth="1"/>
    <col min="2" max="2" width="13.375" style="111" customWidth="1"/>
    <col min="3" max="3" width="0.875" style="111" customWidth="1"/>
    <col min="4" max="4" width="13.625" style="111" customWidth="1"/>
    <col min="5" max="5" width="0.875" style="111" customWidth="1"/>
    <col min="6" max="6" width="13.375" style="111" customWidth="1"/>
    <col min="7" max="7" width="0.875" style="111" customWidth="1"/>
    <col min="8" max="8" width="13.375" style="111" customWidth="1"/>
    <col min="9" max="11" width="12.625" style="111" bestFit="1" customWidth="1"/>
    <col min="12" max="16384" width="9.125" style="111"/>
  </cols>
  <sheetData>
    <row r="1" spans="1:8" ht="21.75" customHeight="1" x14ac:dyDescent="0.6">
      <c r="A1" s="112" t="s">
        <v>61</v>
      </c>
      <c r="C1" s="113"/>
      <c r="E1" s="113"/>
      <c r="F1" s="113"/>
      <c r="G1" s="113"/>
      <c r="H1" s="113"/>
    </row>
    <row r="2" spans="1:8" ht="21.75" customHeight="1" x14ac:dyDescent="0.6">
      <c r="A2" s="114" t="s">
        <v>46</v>
      </c>
      <c r="C2" s="113"/>
      <c r="E2" s="113"/>
      <c r="F2" s="113"/>
      <c r="G2" s="113"/>
      <c r="H2" s="113"/>
    </row>
    <row r="3" spans="1:8" ht="21.75" customHeight="1" x14ac:dyDescent="0.6">
      <c r="A3" s="114"/>
      <c r="C3" s="113"/>
      <c r="E3" s="113"/>
      <c r="F3" s="113"/>
      <c r="G3" s="113"/>
      <c r="H3" s="113"/>
    </row>
    <row r="4" spans="1:8" ht="21" customHeight="1" x14ac:dyDescent="0.6">
      <c r="A4" s="114"/>
      <c r="B4" s="221" t="s">
        <v>87</v>
      </c>
      <c r="C4" s="221"/>
      <c r="D4" s="221"/>
      <c r="E4" s="113"/>
      <c r="F4" s="113"/>
      <c r="G4" s="113"/>
      <c r="H4" s="113"/>
    </row>
    <row r="5" spans="1:8" ht="21" customHeight="1" x14ac:dyDescent="0.6">
      <c r="A5" s="114"/>
      <c r="B5" s="221" t="s">
        <v>86</v>
      </c>
      <c r="C5" s="221"/>
      <c r="D5" s="221"/>
      <c r="E5" s="3"/>
      <c r="F5" s="232" t="s">
        <v>29</v>
      </c>
      <c r="G5" s="232"/>
      <c r="H5" s="232"/>
    </row>
    <row r="6" spans="1:8" ht="21" customHeight="1" x14ac:dyDescent="0.6">
      <c r="A6" s="114"/>
      <c r="B6" s="223" t="s">
        <v>145</v>
      </c>
      <c r="C6" s="223"/>
      <c r="D6" s="223"/>
      <c r="E6" s="3"/>
      <c r="F6" s="223" t="s">
        <v>145</v>
      </c>
      <c r="G6" s="223"/>
      <c r="H6" s="223"/>
    </row>
    <row r="7" spans="1:8" ht="21" customHeight="1" x14ac:dyDescent="0.6">
      <c r="A7" s="114"/>
      <c r="B7" s="223" t="s">
        <v>153</v>
      </c>
      <c r="C7" s="223"/>
      <c r="D7" s="223"/>
      <c r="E7" s="3"/>
      <c r="F7" s="223" t="s">
        <v>153</v>
      </c>
      <c r="G7" s="223"/>
      <c r="H7" s="223"/>
    </row>
    <row r="8" spans="1:8" ht="21" customHeight="1" x14ac:dyDescent="0.6">
      <c r="A8" s="114"/>
      <c r="B8" s="2">
        <v>2564</v>
      </c>
      <c r="C8" s="2"/>
      <c r="D8" s="2">
        <v>2563</v>
      </c>
      <c r="E8" s="2"/>
      <c r="F8" s="2">
        <v>2564</v>
      </c>
      <c r="G8" s="2"/>
      <c r="H8" s="2">
        <v>2563</v>
      </c>
    </row>
    <row r="9" spans="1:8" ht="21" customHeight="1" x14ac:dyDescent="0.6">
      <c r="A9" s="114"/>
      <c r="B9" s="2"/>
      <c r="C9" s="2"/>
      <c r="D9" s="155" t="s">
        <v>126</v>
      </c>
      <c r="E9" s="2"/>
      <c r="F9" s="2"/>
      <c r="G9" s="2"/>
      <c r="H9" s="2"/>
    </row>
    <row r="10" spans="1:8" ht="21" customHeight="1" x14ac:dyDescent="0.6">
      <c r="A10" s="114"/>
      <c r="B10" s="224" t="s">
        <v>54</v>
      </c>
      <c r="C10" s="224"/>
      <c r="D10" s="224"/>
      <c r="E10" s="224"/>
      <c r="F10" s="224"/>
      <c r="G10" s="224"/>
      <c r="H10" s="224"/>
    </row>
    <row r="11" spans="1:8" s="156" customFormat="1" ht="21.75" customHeight="1" x14ac:dyDescent="0.6">
      <c r="A11" s="115" t="s">
        <v>18</v>
      </c>
      <c r="B11" s="6"/>
      <c r="C11" s="6"/>
      <c r="D11" s="6"/>
      <c r="E11" s="6"/>
      <c r="F11" s="6"/>
      <c r="G11" s="6"/>
      <c r="H11" s="6"/>
    </row>
    <row r="12" spans="1:8" s="156" customFormat="1" ht="21.75" customHeight="1" x14ac:dyDescent="0.55000000000000004">
      <c r="A12" s="107" t="s">
        <v>112</v>
      </c>
      <c r="B12" s="136">
        <f>'FS 3-8'!D162</f>
        <v>2474671</v>
      </c>
      <c r="C12" s="152">
        <v>0</v>
      </c>
      <c r="D12" s="110">
        <f>'FS 3-8'!F162</f>
        <v>-468903</v>
      </c>
      <c r="E12" s="110"/>
      <c r="F12" s="110">
        <f>'FS 3-8'!H177</f>
        <v>711200</v>
      </c>
      <c r="G12" s="110"/>
      <c r="H12" s="110">
        <v>11956</v>
      </c>
    </row>
    <row r="13" spans="1:8" s="156" customFormat="1" ht="21.75" customHeight="1" x14ac:dyDescent="0.55000000000000004">
      <c r="A13" s="116" t="s">
        <v>142</v>
      </c>
      <c r="B13" s="136"/>
      <c r="C13" s="152"/>
      <c r="D13" s="110"/>
      <c r="E13" s="110"/>
      <c r="F13" s="110"/>
      <c r="G13" s="110"/>
      <c r="H13" s="110"/>
    </row>
    <row r="14" spans="1:8" s="156" customFormat="1" ht="21.75" customHeight="1" x14ac:dyDescent="0.55000000000000004">
      <c r="A14" s="107" t="s">
        <v>118</v>
      </c>
      <c r="B14" s="136">
        <f>F14</f>
        <v>122884</v>
      </c>
      <c r="C14" s="152"/>
      <c r="D14" s="110">
        <v>-30784</v>
      </c>
      <c r="E14" s="110"/>
      <c r="F14" s="110">
        <f>-'FS 3-8'!H161</f>
        <v>122884</v>
      </c>
      <c r="G14" s="110"/>
      <c r="H14" s="110">
        <v>-30784</v>
      </c>
    </row>
    <row r="15" spans="1:8" s="156" customFormat="1" ht="21.75" customHeight="1" x14ac:dyDescent="0.55000000000000004">
      <c r="A15" s="107" t="s">
        <v>82</v>
      </c>
      <c r="B15" s="136">
        <f t="shared" ref="B15:B16" si="0">F15</f>
        <v>1033</v>
      </c>
      <c r="C15" s="152"/>
      <c r="D15" s="110">
        <v>29</v>
      </c>
      <c r="E15" s="110"/>
      <c r="F15" s="110">
        <v>1033</v>
      </c>
      <c r="G15" s="110"/>
      <c r="H15" s="110">
        <v>29</v>
      </c>
    </row>
    <row r="16" spans="1:8" s="156" customFormat="1" ht="21.75" customHeight="1" x14ac:dyDescent="0.55000000000000004">
      <c r="A16" s="107" t="s">
        <v>48</v>
      </c>
      <c r="B16" s="136">
        <f t="shared" si="0"/>
        <v>173579</v>
      </c>
      <c r="C16" s="152"/>
      <c r="D16" s="110">
        <v>170134</v>
      </c>
      <c r="E16" s="110"/>
      <c r="F16" s="110">
        <v>173579</v>
      </c>
      <c r="G16" s="110"/>
      <c r="H16" s="110">
        <v>170134</v>
      </c>
    </row>
    <row r="17" spans="1:8" s="156" customFormat="1" ht="21.75" customHeight="1" x14ac:dyDescent="0.55000000000000004">
      <c r="A17" s="107" t="s">
        <v>116</v>
      </c>
      <c r="B17" s="136">
        <f>-'FS 3-8'!D158</f>
        <v>-1848901</v>
      </c>
      <c r="C17" s="152"/>
      <c r="D17" s="110">
        <f>-'FS 3-8'!F158</f>
        <v>365453</v>
      </c>
      <c r="E17" s="110"/>
      <c r="F17" s="110">
        <v>0</v>
      </c>
      <c r="G17" s="110"/>
      <c r="H17" s="110">
        <v>0</v>
      </c>
    </row>
    <row r="18" spans="1:8" s="156" customFormat="1" ht="21.75" customHeight="1" x14ac:dyDescent="0.55000000000000004">
      <c r="A18" s="107" t="s">
        <v>181</v>
      </c>
      <c r="B18" s="136">
        <f>F18</f>
        <v>18826</v>
      </c>
      <c r="C18" s="152"/>
      <c r="D18" s="110">
        <v>-2241</v>
      </c>
      <c r="E18" s="110"/>
      <c r="F18" s="110">
        <v>18826</v>
      </c>
      <c r="G18" s="110"/>
      <c r="H18" s="110">
        <v>-2241</v>
      </c>
    </row>
    <row r="19" spans="1:8" s="156" customFormat="1" ht="21.75" customHeight="1" x14ac:dyDescent="0.55000000000000004">
      <c r="A19" s="107" t="s">
        <v>131</v>
      </c>
      <c r="B19" s="136">
        <f>F19</f>
        <v>41562</v>
      </c>
      <c r="C19" s="152"/>
      <c r="D19" s="110">
        <v>356</v>
      </c>
      <c r="E19" s="110"/>
      <c r="F19" s="110">
        <v>41562</v>
      </c>
      <c r="G19" s="110"/>
      <c r="H19" s="110">
        <v>356</v>
      </c>
    </row>
    <row r="20" spans="1:8" s="156" customFormat="1" ht="21.75" customHeight="1" x14ac:dyDescent="0.55000000000000004">
      <c r="A20" s="151" t="s">
        <v>120</v>
      </c>
      <c r="B20" s="136">
        <f t="shared" ref="B20" si="1">F20</f>
        <v>8484</v>
      </c>
      <c r="C20" s="152"/>
      <c r="D20" s="110">
        <v>9425</v>
      </c>
      <c r="E20" s="110"/>
      <c r="F20" s="110">
        <v>8484</v>
      </c>
      <c r="G20" s="110"/>
      <c r="H20" s="110">
        <v>9425</v>
      </c>
    </row>
    <row r="21" spans="1:8" s="156" customFormat="1" ht="21.75" customHeight="1" x14ac:dyDescent="0.55000000000000004">
      <c r="A21" s="107" t="s">
        <v>67</v>
      </c>
      <c r="B21" s="136">
        <v>-21027</v>
      </c>
      <c r="C21" s="152"/>
      <c r="D21" s="110">
        <v>-5347</v>
      </c>
      <c r="E21" s="110"/>
      <c r="F21" s="110">
        <v>-106457</v>
      </c>
      <c r="G21" s="110"/>
      <c r="H21" s="110">
        <v>-120753</v>
      </c>
    </row>
    <row r="22" spans="1:8" s="156" customFormat="1" ht="21.75" customHeight="1" x14ac:dyDescent="0.55000000000000004">
      <c r="A22" s="107" t="s">
        <v>28</v>
      </c>
      <c r="B22" s="69">
        <f>F22</f>
        <v>-757</v>
      </c>
      <c r="C22" s="152"/>
      <c r="D22" s="153">
        <v>-13927</v>
      </c>
      <c r="E22" s="110"/>
      <c r="F22" s="153">
        <v>-757</v>
      </c>
      <c r="G22" s="110"/>
      <c r="H22" s="153">
        <v>-13927</v>
      </c>
    </row>
    <row r="23" spans="1:8" s="156" customFormat="1" ht="21.75" customHeight="1" x14ac:dyDescent="0.55000000000000004">
      <c r="A23" s="107"/>
      <c r="B23" s="136">
        <f>SUM(B12:B22)</f>
        <v>970354</v>
      </c>
      <c r="C23" s="152"/>
      <c r="D23" s="136">
        <f>SUM(D12:D22)</f>
        <v>24195</v>
      </c>
      <c r="E23" s="152"/>
      <c r="F23" s="136">
        <f>SUM(F12:F22)</f>
        <v>970354</v>
      </c>
      <c r="G23" s="152"/>
      <c r="H23" s="136">
        <f>SUM(H12:H22)</f>
        <v>24195</v>
      </c>
    </row>
    <row r="24" spans="1:8" ht="21.75" customHeight="1" x14ac:dyDescent="0.55000000000000004">
      <c r="A24" s="116" t="s">
        <v>27</v>
      </c>
      <c r="B24" s="136"/>
      <c r="C24" s="152"/>
      <c r="D24" s="136"/>
      <c r="E24" s="152"/>
      <c r="F24" s="136"/>
      <c r="G24" s="152"/>
      <c r="H24" s="136"/>
    </row>
    <row r="25" spans="1:8" ht="21.75" customHeight="1" x14ac:dyDescent="0.55000000000000004">
      <c r="A25" s="151" t="s">
        <v>55</v>
      </c>
      <c r="B25" s="136">
        <f>F25</f>
        <v>-164295</v>
      </c>
      <c r="C25" s="152"/>
      <c r="D25" s="136">
        <v>-27434</v>
      </c>
      <c r="E25" s="152"/>
      <c r="F25" s="136">
        <v>-164295</v>
      </c>
      <c r="G25" s="152"/>
      <c r="H25" s="136">
        <v>-27434</v>
      </c>
    </row>
    <row r="26" spans="1:8" ht="21.75" customHeight="1" x14ac:dyDescent="0.55000000000000004">
      <c r="A26" s="151" t="s">
        <v>52</v>
      </c>
      <c r="B26" s="136">
        <f t="shared" ref="B26:B31" si="2">F26</f>
        <v>-407803</v>
      </c>
      <c r="C26" s="152"/>
      <c r="D26" s="136">
        <v>585246</v>
      </c>
      <c r="E26" s="152"/>
      <c r="F26" s="136">
        <v>-407803</v>
      </c>
      <c r="G26" s="152"/>
      <c r="H26" s="136">
        <v>585246</v>
      </c>
    </row>
    <row r="27" spans="1:8" ht="21.75" customHeight="1" x14ac:dyDescent="0.55000000000000004">
      <c r="A27" s="151" t="s">
        <v>3</v>
      </c>
      <c r="B27" s="136">
        <f t="shared" si="2"/>
        <v>-142543</v>
      </c>
      <c r="C27" s="152"/>
      <c r="D27" s="136">
        <v>-11281</v>
      </c>
      <c r="E27" s="152"/>
      <c r="F27" s="136">
        <v>-142543</v>
      </c>
      <c r="G27" s="152"/>
      <c r="H27" s="136">
        <v>-11281</v>
      </c>
    </row>
    <row r="28" spans="1:8" ht="21.75" customHeight="1" x14ac:dyDescent="0.55000000000000004">
      <c r="A28" s="151" t="s">
        <v>50</v>
      </c>
      <c r="B28" s="136">
        <f t="shared" si="2"/>
        <v>1300</v>
      </c>
      <c r="C28" s="152"/>
      <c r="D28" s="136">
        <v>-83</v>
      </c>
      <c r="E28" s="152"/>
      <c r="F28" s="136">
        <v>1300</v>
      </c>
      <c r="G28" s="152"/>
      <c r="H28" s="136">
        <v>-83</v>
      </c>
    </row>
    <row r="29" spans="1:8" ht="21.75" customHeight="1" x14ac:dyDescent="0.55000000000000004">
      <c r="A29" s="151" t="s">
        <v>56</v>
      </c>
      <c r="B29" s="136">
        <f t="shared" si="2"/>
        <v>207350</v>
      </c>
      <c r="C29" s="152"/>
      <c r="D29" s="136">
        <v>-566776</v>
      </c>
      <c r="E29" s="152"/>
      <c r="F29" s="136">
        <v>207350</v>
      </c>
      <c r="G29" s="152"/>
      <c r="H29" s="136">
        <v>-566776</v>
      </c>
    </row>
    <row r="30" spans="1:8" ht="21.75" customHeight="1" x14ac:dyDescent="0.55000000000000004">
      <c r="A30" s="151" t="s">
        <v>49</v>
      </c>
      <c r="B30" s="136">
        <f t="shared" si="2"/>
        <v>24616</v>
      </c>
      <c r="C30" s="152"/>
      <c r="D30" s="136">
        <v>-19707</v>
      </c>
      <c r="E30" s="152"/>
      <c r="F30" s="136">
        <v>24616</v>
      </c>
      <c r="G30" s="152"/>
      <c r="H30" s="136">
        <v>-19707</v>
      </c>
    </row>
    <row r="31" spans="1:8" ht="21.75" customHeight="1" x14ac:dyDescent="0.55000000000000004">
      <c r="A31" s="151" t="s">
        <v>167</v>
      </c>
      <c r="B31" s="136">
        <f t="shared" si="2"/>
        <v>-3187</v>
      </c>
      <c r="C31" s="152"/>
      <c r="D31" s="136">
        <v>-4909</v>
      </c>
      <c r="E31" s="152"/>
      <c r="F31" s="136">
        <v>-3187</v>
      </c>
      <c r="G31" s="152"/>
      <c r="H31" s="136">
        <v>-4909</v>
      </c>
    </row>
    <row r="32" spans="1:8" ht="21.75" customHeight="1" x14ac:dyDescent="0.6">
      <c r="A32" s="154" t="s">
        <v>119</v>
      </c>
      <c r="B32" s="52">
        <f>SUM(B23:B31)</f>
        <v>485792</v>
      </c>
      <c r="C32" s="152"/>
      <c r="D32" s="52">
        <f>SUM(D23:D31)</f>
        <v>-20749</v>
      </c>
      <c r="E32" s="152"/>
      <c r="F32" s="52">
        <f>SUM(F23:F31)</f>
        <v>485792</v>
      </c>
      <c r="G32" s="152"/>
      <c r="H32" s="52">
        <f>SUM(H23:H31)</f>
        <v>-20749</v>
      </c>
    </row>
    <row r="33" spans="1:8" ht="15" customHeight="1" x14ac:dyDescent="0.55000000000000004">
      <c r="A33" s="151"/>
      <c r="B33" s="6"/>
      <c r="C33" s="6"/>
      <c r="D33" s="6"/>
      <c r="E33" s="6"/>
      <c r="F33" s="6"/>
      <c r="G33" s="6"/>
      <c r="H33" s="6"/>
    </row>
    <row r="34" spans="1:8" ht="22.2" x14ac:dyDescent="0.6">
      <c r="A34" s="115" t="s">
        <v>19</v>
      </c>
      <c r="B34" s="67"/>
      <c r="C34" s="67"/>
      <c r="D34" s="67"/>
      <c r="E34" s="67"/>
      <c r="F34" s="67"/>
      <c r="G34" s="67"/>
      <c r="H34" s="67"/>
    </row>
    <row r="35" spans="1:8" ht="21.6" x14ac:dyDescent="0.55000000000000004">
      <c r="A35" s="124" t="s">
        <v>132</v>
      </c>
      <c r="B35" s="67">
        <f>F35</f>
        <v>0</v>
      </c>
      <c r="C35" s="67"/>
      <c r="D35" s="67">
        <v>1608542</v>
      </c>
      <c r="E35" s="67"/>
      <c r="F35" s="67">
        <v>0</v>
      </c>
      <c r="G35" s="67"/>
      <c r="H35" s="67">
        <v>1608542</v>
      </c>
    </row>
    <row r="36" spans="1:8" ht="21.6" x14ac:dyDescent="0.55000000000000004">
      <c r="A36" s="124" t="s">
        <v>76</v>
      </c>
      <c r="B36" s="67">
        <f t="shared" ref="B36:B40" si="3">F36</f>
        <v>3577</v>
      </c>
      <c r="C36" s="67"/>
      <c r="D36" s="67">
        <v>1041</v>
      </c>
      <c r="E36" s="67"/>
      <c r="F36" s="67">
        <v>3577</v>
      </c>
      <c r="G36" s="67"/>
      <c r="H36" s="67">
        <v>1041</v>
      </c>
    </row>
    <row r="37" spans="1:8" ht="21.6" x14ac:dyDescent="0.55000000000000004">
      <c r="A37" s="124" t="s">
        <v>154</v>
      </c>
      <c r="B37" s="67">
        <f t="shared" si="3"/>
        <v>0</v>
      </c>
      <c r="C37" s="67"/>
      <c r="D37" s="67">
        <v>-1938781</v>
      </c>
      <c r="E37" s="67"/>
      <c r="F37" s="67">
        <v>0</v>
      </c>
      <c r="G37" s="67"/>
      <c r="H37" s="67">
        <v>-1938781</v>
      </c>
    </row>
    <row r="38" spans="1:8" ht="21.6" x14ac:dyDescent="0.55000000000000004">
      <c r="A38" s="107" t="s">
        <v>75</v>
      </c>
      <c r="B38" s="67">
        <f t="shared" si="3"/>
        <v>-120901</v>
      </c>
      <c r="C38" s="67"/>
      <c r="D38" s="67">
        <v>-33436</v>
      </c>
      <c r="E38" s="67"/>
      <c r="F38" s="67">
        <v>-120901</v>
      </c>
      <c r="G38" s="67"/>
      <c r="H38" s="67">
        <v>-33436</v>
      </c>
    </row>
    <row r="39" spans="1:8" ht="21.6" x14ac:dyDescent="0.55000000000000004">
      <c r="A39" s="107" t="s">
        <v>67</v>
      </c>
      <c r="B39" s="67">
        <f t="shared" si="3"/>
        <v>106457</v>
      </c>
      <c r="C39" s="1"/>
      <c r="D39" s="75">
        <v>120753</v>
      </c>
      <c r="E39" s="1"/>
      <c r="F39" s="75">
        <v>106457</v>
      </c>
      <c r="G39" s="1"/>
      <c r="H39" s="75">
        <v>120753</v>
      </c>
    </row>
    <row r="40" spans="1:8" ht="21.6" x14ac:dyDescent="0.55000000000000004">
      <c r="A40" s="107" t="s">
        <v>28</v>
      </c>
      <c r="B40" s="67">
        <f t="shared" si="3"/>
        <v>1357</v>
      </c>
      <c r="C40" s="1"/>
      <c r="D40" s="75">
        <v>17797</v>
      </c>
      <c r="E40" s="1"/>
      <c r="F40" s="75">
        <v>1357</v>
      </c>
      <c r="G40" s="1"/>
      <c r="H40" s="75">
        <v>17797</v>
      </c>
    </row>
    <row r="41" spans="1:8" ht="22.2" x14ac:dyDescent="0.6">
      <c r="A41" s="106" t="s">
        <v>168</v>
      </c>
      <c r="B41" s="68">
        <f>SUM(B35:B40)</f>
        <v>-9510</v>
      </c>
      <c r="C41" s="120"/>
      <c r="D41" s="68">
        <f>SUM(D35:D40)</f>
        <v>-224084</v>
      </c>
      <c r="E41" s="120"/>
      <c r="F41" s="68">
        <f>SUM(F35:F40)</f>
        <v>-9510</v>
      </c>
      <c r="G41" s="120"/>
      <c r="H41" s="68">
        <f>SUM(H35:H40)</f>
        <v>-224084</v>
      </c>
    </row>
    <row r="42" spans="1:8" ht="16.8" customHeight="1" x14ac:dyDescent="0.55000000000000004">
      <c r="A42" s="107"/>
      <c r="B42" s="110"/>
      <c r="C42" s="1"/>
      <c r="D42" s="110"/>
      <c r="E42" s="1"/>
      <c r="F42" s="110"/>
      <c r="G42" s="1"/>
      <c r="H42" s="110"/>
    </row>
    <row r="43" spans="1:8" ht="22.2" x14ac:dyDescent="0.6">
      <c r="A43" s="115" t="s">
        <v>20</v>
      </c>
      <c r="B43" s="67"/>
      <c r="C43" s="67"/>
      <c r="D43" s="67"/>
      <c r="E43" s="67"/>
      <c r="F43" s="67"/>
      <c r="G43" s="67"/>
      <c r="H43" s="67"/>
    </row>
    <row r="44" spans="1:8" ht="21.6" x14ac:dyDescent="0.55000000000000004">
      <c r="A44" s="124" t="s">
        <v>133</v>
      </c>
      <c r="B44" s="67">
        <f>F44</f>
        <v>-115000</v>
      </c>
      <c r="C44" s="67"/>
      <c r="D44" s="105">
        <v>0</v>
      </c>
      <c r="E44" s="67"/>
      <c r="F44" s="67">
        <v>-115000</v>
      </c>
      <c r="G44" s="67"/>
      <c r="H44" s="67">
        <v>0</v>
      </c>
    </row>
    <row r="45" spans="1:8" ht="21.6" x14ac:dyDescent="0.55000000000000004">
      <c r="A45" s="151" t="s">
        <v>121</v>
      </c>
      <c r="B45" s="67">
        <f t="shared" ref="B45:B47" si="4">F45</f>
        <v>0</v>
      </c>
      <c r="C45" s="1"/>
      <c r="D45" s="67">
        <v>27655</v>
      </c>
      <c r="E45" s="105"/>
      <c r="F45" s="67">
        <v>0</v>
      </c>
      <c r="G45" s="105"/>
      <c r="H45" s="67">
        <v>27655</v>
      </c>
    </row>
    <row r="46" spans="1:8" ht="21.6" x14ac:dyDescent="0.55000000000000004">
      <c r="A46" s="151" t="s">
        <v>155</v>
      </c>
      <c r="B46" s="67">
        <f t="shared" si="4"/>
        <v>-10080</v>
      </c>
      <c r="C46" s="1"/>
      <c r="D46" s="67">
        <v>-10080</v>
      </c>
      <c r="E46" s="105"/>
      <c r="F46" s="67">
        <v>-10080</v>
      </c>
      <c r="G46" s="105"/>
      <c r="H46" s="67">
        <v>-10080</v>
      </c>
    </row>
    <row r="47" spans="1:8" ht="21.6" x14ac:dyDescent="0.55000000000000004">
      <c r="A47" s="151" t="s">
        <v>123</v>
      </c>
      <c r="B47" s="67">
        <f t="shared" si="4"/>
        <v>-1033</v>
      </c>
      <c r="C47" s="67"/>
      <c r="D47" s="67">
        <v>-29</v>
      </c>
      <c r="E47" s="67"/>
      <c r="F47" s="67">
        <v>-1033</v>
      </c>
      <c r="G47" s="67"/>
      <c r="H47" s="67">
        <v>-29</v>
      </c>
    </row>
    <row r="48" spans="1:8" ht="22.2" x14ac:dyDescent="0.6">
      <c r="A48" s="154" t="s">
        <v>122</v>
      </c>
      <c r="B48" s="68">
        <f>SUM(B44:B47)</f>
        <v>-126113</v>
      </c>
      <c r="C48" s="120"/>
      <c r="D48" s="68">
        <f>SUM(D44:D47)</f>
        <v>17546</v>
      </c>
      <c r="E48" s="120"/>
      <c r="F48" s="68">
        <f>SUM(F44:F47)</f>
        <v>-126113</v>
      </c>
      <c r="G48" s="120"/>
      <c r="H48" s="68">
        <f>SUM(H44:H47)</f>
        <v>17546</v>
      </c>
    </row>
    <row r="49" spans="1:8" ht="22.2" x14ac:dyDescent="0.6">
      <c r="A49" s="106"/>
      <c r="B49" s="120"/>
      <c r="C49" s="120"/>
      <c r="D49" s="120"/>
      <c r="E49" s="120"/>
      <c r="F49" s="120"/>
      <c r="G49" s="120"/>
      <c r="H49" s="120"/>
    </row>
    <row r="50" spans="1:8" ht="22.2" x14ac:dyDescent="0.6">
      <c r="A50" s="154" t="s">
        <v>124</v>
      </c>
      <c r="B50" s="120">
        <f>SUM(B32,B41,B48)</f>
        <v>350169</v>
      </c>
      <c r="C50" s="120" t="e">
        <f>#REF!+C41+C48</f>
        <v>#REF!</v>
      </c>
      <c r="D50" s="120">
        <f>SUM(D32,D41,D48)</f>
        <v>-227287</v>
      </c>
      <c r="E50" s="120"/>
      <c r="F50" s="120">
        <f>SUM(F32,F41,F48)</f>
        <v>350169</v>
      </c>
      <c r="G50" s="120" t="e">
        <f>#REF!+G41+G48</f>
        <v>#REF!</v>
      </c>
      <c r="H50" s="120">
        <f>SUM(H32,H41,H48)</f>
        <v>-227287</v>
      </c>
    </row>
    <row r="51" spans="1:8" ht="21.6" x14ac:dyDescent="0.55000000000000004">
      <c r="A51" s="151" t="s">
        <v>125</v>
      </c>
      <c r="B51" s="70">
        <v>220070</v>
      </c>
      <c r="C51" s="67"/>
      <c r="D51" s="70">
        <v>1403995</v>
      </c>
      <c r="E51" s="67"/>
      <c r="F51" s="70">
        <v>220070</v>
      </c>
      <c r="G51" s="67"/>
      <c r="H51" s="70">
        <v>1403995</v>
      </c>
    </row>
    <row r="52" spans="1:8" ht="22.8" thickBot="1" x14ac:dyDescent="0.65">
      <c r="A52" s="154" t="s">
        <v>156</v>
      </c>
      <c r="B52" s="71">
        <f>SUM(B50:B51)</f>
        <v>570239</v>
      </c>
      <c r="C52" s="120"/>
      <c r="D52" s="121">
        <f>SUM(D50:D51)</f>
        <v>1176708</v>
      </c>
      <c r="E52" s="120"/>
      <c r="F52" s="71">
        <f>SUM(F50:F51)</f>
        <v>570239</v>
      </c>
      <c r="G52" s="120"/>
      <c r="H52" s="121">
        <f>SUM(H50:H51)</f>
        <v>1176708</v>
      </c>
    </row>
    <row r="53" spans="1:8" ht="13.5" customHeight="1" thickTop="1" x14ac:dyDescent="0.55000000000000004">
      <c r="A53" s="107"/>
      <c r="B53" s="65"/>
      <c r="D53" s="65"/>
      <c r="F53" s="122"/>
      <c r="G53" s="1"/>
      <c r="H53" s="123"/>
    </row>
    <row r="54" spans="1:8" ht="21.75" customHeight="1" x14ac:dyDescent="0.55000000000000004">
      <c r="A54" s="107"/>
      <c r="B54" s="65"/>
      <c r="D54" s="65"/>
      <c r="F54" s="136"/>
      <c r="G54" s="1"/>
      <c r="H54" s="123"/>
    </row>
    <row r="55" spans="1:8" ht="21.75" customHeight="1" x14ac:dyDescent="0.55000000000000004">
      <c r="A55" s="107"/>
      <c r="B55" s="65"/>
      <c r="D55" s="65"/>
      <c r="F55" s="63"/>
      <c r="G55" s="1"/>
      <c r="H55" s="123"/>
    </row>
    <row r="56" spans="1:8" ht="21.75" customHeight="1" x14ac:dyDescent="0.55000000000000004">
      <c r="A56" s="107"/>
      <c r="B56" s="65"/>
      <c r="D56" s="65"/>
      <c r="F56" s="63"/>
      <c r="G56" s="1"/>
      <c r="H56" s="123"/>
    </row>
    <row r="57" spans="1:8" ht="13.5" customHeight="1" x14ac:dyDescent="0.55000000000000004">
      <c r="A57" s="107"/>
      <c r="B57" s="65"/>
      <c r="D57" s="65"/>
      <c r="F57" s="63"/>
      <c r="G57" s="1"/>
      <c r="H57" s="123"/>
    </row>
    <row r="58" spans="1:8" ht="21.75" customHeight="1" x14ac:dyDescent="0.55000000000000004">
      <c r="A58" s="107"/>
      <c r="B58" s="65"/>
      <c r="D58" s="65"/>
      <c r="F58" s="63"/>
      <c r="G58" s="1"/>
      <c r="H58" s="123"/>
    </row>
    <row r="59" spans="1:8" ht="21.75" customHeight="1" x14ac:dyDescent="0.55000000000000004">
      <c r="A59" s="107"/>
      <c r="B59" s="65"/>
      <c r="D59" s="65"/>
      <c r="F59" s="63"/>
      <c r="G59" s="1"/>
      <c r="H59" s="123"/>
    </row>
    <row r="60" spans="1:8" ht="21.75" customHeight="1" x14ac:dyDescent="0.55000000000000004">
      <c r="A60" s="107"/>
      <c r="B60" s="63"/>
      <c r="D60" s="65"/>
      <c r="F60" s="65"/>
      <c r="H60" s="65"/>
    </row>
    <row r="91" spans="1:10" ht="21.75" customHeight="1" x14ac:dyDescent="0.55000000000000004">
      <c r="A91" s="138"/>
      <c r="D91" s="109"/>
      <c r="E91" s="109"/>
      <c r="F91" s="109"/>
      <c r="G91" s="109"/>
      <c r="H91" s="109"/>
      <c r="I91" s="109"/>
      <c r="J91" s="109"/>
    </row>
    <row r="95" spans="1:10" ht="21.75" customHeight="1" x14ac:dyDescent="0.55000000000000004">
      <c r="D95" s="118"/>
      <c r="F95" s="118"/>
      <c r="H95" s="118"/>
      <c r="J95" s="118"/>
    </row>
    <row r="99" spans="6:10" ht="21.75" customHeight="1" x14ac:dyDescent="0.55000000000000004">
      <c r="F99" s="137"/>
      <c r="J99" s="137"/>
    </row>
  </sheetData>
  <mergeCells count="8">
    <mergeCell ref="B4:D4"/>
    <mergeCell ref="B10:H10"/>
    <mergeCell ref="B5:D5"/>
    <mergeCell ref="F5:H5"/>
    <mergeCell ref="B6:D6"/>
    <mergeCell ref="F6:H6"/>
    <mergeCell ref="B7:D7"/>
    <mergeCell ref="F7:H7"/>
  </mergeCells>
  <pageMargins left="0.8" right="0.55000000000000004" top="0.48" bottom="0.5" header="0.5" footer="0.5"/>
  <pageSetup paperSize="9" scale="85" firstPageNumber="11" fitToWidth="0" fitToHeight="0" orientation="portrait" useFirstPageNumber="1" r:id="rId1"/>
  <headerFooter alignWithMargins="0">
    <oddFooter>&amp;L  หมายเหตุประกอบงบการเงินเป็นส่วนหนึ่งของงบการเงินระหว่างกาลนี้
&amp;C&amp;P</oddFooter>
  </headerFooter>
  <rowBreaks count="1" manualBreakCount="1">
    <brk id="42" max="7" man="1"/>
  </rowBreaks>
  <ignoredErrors>
    <ignoredError sqref="B17" formula="1"/>
    <ignoredError sqref="D50:F50" evalError="1"/>
    <ignoredError sqref="C50 G50" evalError="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FS 3-8</vt:lpstr>
      <vt:lpstr>งบเปลี่ยนแปลง-9</vt:lpstr>
      <vt:lpstr>งบเปลี่ยนแปลง-10</vt:lpstr>
      <vt:lpstr>CF-11-12</vt:lpstr>
      <vt:lpstr>'CF-11-12'!Print_Area</vt:lpstr>
      <vt:lpstr>'FS 3-8'!Print_Area</vt:lpstr>
      <vt:lpstr>'งบเปลี่ยนแปลง-10'!Print_Area</vt:lpstr>
      <vt:lpstr>'งบเปลี่ยนแปลง-9'!Print_Area</vt:lpstr>
      <vt:lpstr>'CF-11-12'!Print_Titles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nurapeevachareewan</dc:creator>
  <cp:lastModifiedBy>Ukrit, Techanusorn</cp:lastModifiedBy>
  <cp:lastPrinted>2021-11-15T03:20:39Z</cp:lastPrinted>
  <dcterms:created xsi:type="dcterms:W3CDTF">2005-02-20T11:46:17Z</dcterms:created>
  <dcterms:modified xsi:type="dcterms:W3CDTF">2021-11-15T09:24:23Z</dcterms:modified>
</cp:coreProperties>
</file>