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3\Q2\FS\ไฟล์เข้าตลาด\"/>
    </mc:Choice>
  </mc:AlternateContent>
  <xr:revisionPtr revIDLastSave="0" documentId="13_ncr:1_{567121AA-FA35-4262-BD9C-27D47B05F56E}" xr6:coauthVersionLast="47" xr6:coauthVersionMax="47" xr10:uidLastSave="{00000000-0000-0000-0000-000000000000}"/>
  <bookViews>
    <workbookView xWindow="-108" yWindow="-108" windowWidth="23256" windowHeight="12576" tabRatio="676" activeTab="2" xr2:uid="{00000000-000D-0000-FFFF-FFFF00000000}"/>
  </bookViews>
  <sheets>
    <sheet name="FS 3-8" sheetId="2" r:id="rId1"/>
    <sheet name="งบเปลี่ยนแปลง-9" sheetId="23" r:id="rId2"/>
    <sheet name="งบเปลี่ยนแปลง-10" sheetId="24" r:id="rId3"/>
    <sheet name="CF-11-12" sheetId="29" r:id="rId4"/>
  </sheets>
  <definedNames>
    <definedName name="_xlnm.Print_Area" localSheetId="3">'CF-11-12'!$A$1:$H$53</definedName>
    <definedName name="_xlnm.Print_Area" localSheetId="0">'FS 3-8'!$A$1:$J$194</definedName>
    <definedName name="_xlnm.Print_Area" localSheetId="2">'งบเปลี่ยนแปลง-10'!$A$1:$R$34</definedName>
    <definedName name="_xlnm.Print_Area" localSheetId="1">'งบเปลี่ยนแปลง-9'!$A$1:$V$34</definedName>
    <definedName name="_xlnm.Print_Titles" localSheetId="3">'CF-11-12'!$1:$9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7" i="2" l="1"/>
  <c r="D93" i="2"/>
  <c r="I28" i="23"/>
  <c r="F51" i="29"/>
  <c r="B51" i="29"/>
  <c r="B37" i="29"/>
  <c r="Q29" i="24" l="1"/>
  <c r="Q17" i="24"/>
  <c r="Q28" i="24"/>
  <c r="I29" i="24"/>
  <c r="I29" i="23"/>
  <c r="O32" i="23"/>
  <c r="M32" i="23"/>
  <c r="U28" i="23"/>
  <c r="U29" i="23" s="1"/>
  <c r="H147" i="2"/>
  <c r="D22" i="2" l="1"/>
  <c r="D47" i="29"/>
  <c r="D46" i="29"/>
  <c r="D45" i="29"/>
  <c r="B36" i="29"/>
  <c r="D41" i="29"/>
  <c r="D40" i="29"/>
  <c r="D39" i="29"/>
  <c r="D38" i="29"/>
  <c r="D36" i="29"/>
  <c r="D30" i="29"/>
  <c r="D29" i="29"/>
  <c r="D28" i="29"/>
  <c r="D27" i="29"/>
  <c r="D26" i="29"/>
  <c r="D25" i="29"/>
  <c r="D24" i="29"/>
  <c r="D21" i="29"/>
  <c r="D19" i="29"/>
  <c r="D18" i="29"/>
  <c r="D17" i="29"/>
  <c r="D16" i="29"/>
  <c r="D15" i="29"/>
  <c r="D14" i="29"/>
  <c r="H13" i="29"/>
  <c r="D13" i="29" s="1"/>
  <c r="Q21" i="24"/>
  <c r="Q20" i="24"/>
  <c r="Q19" i="24"/>
  <c r="Q16" i="24"/>
  <c r="Q13" i="24"/>
  <c r="U25" i="23"/>
  <c r="G25" i="23"/>
  <c r="E25" i="23"/>
  <c r="C25" i="23"/>
  <c r="U13" i="23"/>
  <c r="F189" i="2"/>
  <c r="F186" i="2"/>
  <c r="F159" i="2"/>
  <c r="F157" i="2"/>
  <c r="F152" i="2"/>
  <c r="F151" i="2"/>
  <c r="F150" i="2"/>
  <c r="F146" i="2"/>
  <c r="F144" i="2"/>
  <c r="F143" i="2"/>
  <c r="F142" i="2"/>
  <c r="F122" i="2"/>
  <c r="F126" i="2"/>
  <c r="S25" i="23" l="1"/>
  <c r="F88" i="2" l="1"/>
  <c r="F87" i="2"/>
  <c r="F86" i="2"/>
  <c r="D95" i="2"/>
  <c r="F95" i="2"/>
  <c r="F82" i="2"/>
  <c r="F80" i="2"/>
  <c r="F79" i="2"/>
  <c r="F78" i="2"/>
  <c r="F46" i="2"/>
  <c r="F45" i="2"/>
  <c r="F23" i="2" l="1"/>
  <c r="F22" i="2"/>
  <c r="F19" i="2"/>
  <c r="Q25" i="24"/>
  <c r="B18" i="29" l="1"/>
  <c r="B16" i="29" l="1"/>
  <c r="F13" i="29"/>
  <c r="D189" i="2"/>
  <c r="D186" i="2"/>
  <c r="K32" i="23" s="1"/>
  <c r="D159" i="2"/>
  <c r="D151" i="2"/>
  <c r="D152" i="2"/>
  <c r="D150" i="2"/>
  <c r="D143" i="2"/>
  <c r="D144" i="2"/>
  <c r="D146" i="2"/>
  <c r="D142" i="2"/>
  <c r="D126" i="2"/>
  <c r="D122" i="2"/>
  <c r="D88" i="2"/>
  <c r="D87" i="2"/>
  <c r="D86" i="2"/>
  <c r="D82" i="2"/>
  <c r="D80" i="2"/>
  <c r="D79" i="2"/>
  <c r="D78" i="2"/>
  <c r="D46" i="2"/>
  <c r="D45" i="2"/>
  <c r="D40" i="2"/>
  <c r="D39" i="2"/>
  <c r="D38" i="2"/>
  <c r="D23" i="2"/>
  <c r="D19" i="2"/>
  <c r="D15" i="2"/>
  <c r="D14" i="2"/>
  <c r="D13" i="2"/>
  <c r="D12" i="2"/>
  <c r="D11" i="2"/>
  <c r="B46" i="29" l="1"/>
  <c r="B47" i="29"/>
  <c r="B45" i="29"/>
  <c r="B38" i="29"/>
  <c r="B39" i="29"/>
  <c r="B40" i="29"/>
  <c r="B41" i="29"/>
  <c r="B25" i="29"/>
  <c r="B26" i="29"/>
  <c r="B27" i="29"/>
  <c r="B28" i="29"/>
  <c r="B29" i="29"/>
  <c r="B30" i="29"/>
  <c r="B24" i="29"/>
  <c r="B21" i="29"/>
  <c r="B19" i="29"/>
  <c r="B17" i="29"/>
  <c r="B14" i="29"/>
  <c r="B15" i="29"/>
  <c r="B13" i="29"/>
  <c r="F48" i="29" l="1"/>
  <c r="M32" i="24"/>
  <c r="B42" i="29" l="1"/>
  <c r="D42" i="29"/>
  <c r="F42" i="29"/>
  <c r="H42" i="29"/>
  <c r="O31" i="24"/>
  <c r="O21" i="24"/>
  <c r="O22" i="24" s="1"/>
  <c r="M21" i="24"/>
  <c r="M22" i="24" s="1"/>
  <c r="K21" i="24"/>
  <c r="I21" i="24"/>
  <c r="I22" i="24" s="1"/>
  <c r="G21" i="24"/>
  <c r="G22" i="24" s="1"/>
  <c r="E21" i="24"/>
  <c r="E22" i="24" s="1"/>
  <c r="C21" i="24"/>
  <c r="C22" i="24" s="1"/>
  <c r="Q33" i="23"/>
  <c r="O33" i="23"/>
  <c r="O34" i="23" s="1"/>
  <c r="M33" i="23"/>
  <c r="M34" i="23" s="1"/>
  <c r="K33" i="23"/>
  <c r="K34" i="23" s="1"/>
  <c r="G33" i="23"/>
  <c r="G34" i="23" s="1"/>
  <c r="E33" i="23"/>
  <c r="E34" i="23" s="1"/>
  <c r="C33" i="23"/>
  <c r="C34" i="23" s="1"/>
  <c r="S21" i="23"/>
  <c r="S22" i="23" s="1"/>
  <c r="Q21" i="23"/>
  <c r="Q22" i="23" s="1"/>
  <c r="O21" i="23"/>
  <c r="O22" i="23" s="1"/>
  <c r="M21" i="23"/>
  <c r="M22" i="23" s="1"/>
  <c r="K21" i="23"/>
  <c r="K22" i="23" s="1"/>
  <c r="I21" i="23"/>
  <c r="I22" i="23" s="1"/>
  <c r="G21" i="23"/>
  <c r="G22" i="23" s="1"/>
  <c r="E21" i="23"/>
  <c r="E22" i="23" s="1"/>
  <c r="C21" i="23"/>
  <c r="C22" i="23" s="1"/>
  <c r="J191" i="2"/>
  <c r="H191" i="2"/>
  <c r="K32" i="24" s="1"/>
  <c r="K33" i="24" s="1"/>
  <c r="K34" i="24" s="1"/>
  <c r="F191" i="2"/>
  <c r="D191" i="2"/>
  <c r="J181" i="2"/>
  <c r="H181" i="2"/>
  <c r="F181" i="2"/>
  <c r="D181" i="2"/>
  <c r="J153" i="2"/>
  <c r="H153" i="2"/>
  <c r="H155" i="2" s="1"/>
  <c r="F153" i="2"/>
  <c r="D153" i="2"/>
  <c r="J147" i="2"/>
  <c r="J155" i="2" s="1"/>
  <c r="J158" i="2" s="1"/>
  <c r="F147" i="2"/>
  <c r="D147" i="2"/>
  <c r="H63" i="2"/>
  <c r="D63" i="2"/>
  <c r="D47" i="2"/>
  <c r="H48" i="29"/>
  <c r="D48" i="29"/>
  <c r="B48" i="29"/>
  <c r="O25" i="24"/>
  <c r="U32" i="23"/>
  <c r="S32" i="23"/>
  <c r="G33" i="24"/>
  <c r="G34" i="24" s="1"/>
  <c r="E33" i="24"/>
  <c r="E34" i="24" s="1"/>
  <c r="C33" i="24"/>
  <c r="C34" i="24"/>
  <c r="K22" i="24"/>
  <c r="S31" i="23"/>
  <c r="D128" i="2"/>
  <c r="F89" i="2"/>
  <c r="J24" i="2"/>
  <c r="D24" i="2"/>
  <c r="F24" i="2"/>
  <c r="H24" i="2"/>
  <c r="D16" i="2"/>
  <c r="H41" i="2"/>
  <c r="D41" i="2"/>
  <c r="H16" i="2"/>
  <c r="J128" i="2"/>
  <c r="F118" i="2"/>
  <c r="J118" i="2"/>
  <c r="D118" i="2"/>
  <c r="H128" i="2"/>
  <c r="F128" i="2"/>
  <c r="H118" i="2"/>
  <c r="F63" i="2"/>
  <c r="J63" i="2"/>
  <c r="J41" i="2"/>
  <c r="F41" i="2"/>
  <c r="J47" i="2"/>
  <c r="H47" i="2"/>
  <c r="F47" i="2"/>
  <c r="H89" i="2"/>
  <c r="D89" i="2"/>
  <c r="J89" i="2"/>
  <c r="J91" i="2" s="1"/>
  <c r="H83" i="2"/>
  <c r="G50" i="29"/>
  <c r="C50" i="29"/>
  <c r="F83" i="2"/>
  <c r="F16" i="2"/>
  <c r="J16" i="2"/>
  <c r="J83" i="2"/>
  <c r="D83" i="2"/>
  <c r="D155" i="2" l="1"/>
  <c r="F155" i="2"/>
  <c r="F91" i="2"/>
  <c r="J49" i="2"/>
  <c r="J65" i="2" s="1"/>
  <c r="H129" i="2"/>
  <c r="H192" i="2"/>
  <c r="F129" i="2"/>
  <c r="J129" i="2"/>
  <c r="J26" i="2"/>
  <c r="J192" i="2"/>
  <c r="J94" i="2"/>
  <c r="J96" i="2" s="1"/>
  <c r="F192" i="2"/>
  <c r="F26" i="2"/>
  <c r="F49" i="2"/>
  <c r="F65" i="2" s="1"/>
  <c r="U21" i="23"/>
  <c r="U22" i="23" s="1"/>
  <c r="S33" i="23"/>
  <c r="Q34" i="23"/>
  <c r="Q22" i="24"/>
  <c r="D192" i="2"/>
  <c r="D129" i="2"/>
  <c r="F158" i="2"/>
  <c r="F160" i="2" s="1"/>
  <c r="H91" i="2"/>
  <c r="H94" i="2" s="1"/>
  <c r="D26" i="2"/>
  <c r="D91" i="2"/>
  <c r="O32" i="24"/>
  <c r="O33" i="24" s="1"/>
  <c r="O34" i="24" s="1"/>
  <c r="Q32" i="24"/>
  <c r="M33" i="24"/>
  <c r="M34" i="24" s="1"/>
  <c r="D49" i="2"/>
  <c r="D65" i="2" s="1"/>
  <c r="H49" i="2"/>
  <c r="H65" i="2" s="1"/>
  <c r="H26" i="2"/>
  <c r="D11" i="29" l="1"/>
  <c r="D22" i="29" s="1"/>
  <c r="J99" i="2"/>
  <c r="J111" i="2"/>
  <c r="J130" i="2" s="1"/>
  <c r="F94" i="2"/>
  <c r="F96" i="2" s="1"/>
  <c r="J160" i="2"/>
  <c r="H158" i="2"/>
  <c r="H160" i="2" s="1"/>
  <c r="D94" i="2"/>
  <c r="D96" i="2" s="1"/>
  <c r="D158" i="2"/>
  <c r="D160" i="2" s="1"/>
  <c r="D163" i="2" s="1"/>
  <c r="H96" i="2"/>
  <c r="S34" i="23"/>
  <c r="F163" i="2"/>
  <c r="F174" i="2"/>
  <c r="F193" i="2" s="1"/>
  <c r="D31" i="29" l="1"/>
  <c r="D33" i="29" s="1"/>
  <c r="D50" i="29" s="1"/>
  <c r="D52" i="29" s="1"/>
  <c r="H111" i="2"/>
  <c r="H130" i="2" s="1"/>
  <c r="H99" i="2"/>
  <c r="D174" i="2"/>
  <c r="B11" i="29"/>
  <c r="B22" i="29" s="1"/>
  <c r="D99" i="2"/>
  <c r="D111" i="2"/>
  <c r="D130" i="2" s="1"/>
  <c r="I31" i="24"/>
  <c r="H163" i="2"/>
  <c r="H174" i="2"/>
  <c r="J174" i="2"/>
  <c r="J163" i="2"/>
  <c r="F99" i="2"/>
  <c r="F111" i="2"/>
  <c r="F130" i="2" s="1"/>
  <c r="B31" i="29" l="1"/>
  <c r="B33" i="29" s="1"/>
  <c r="B50" i="29" s="1"/>
  <c r="B52" i="29" s="1"/>
  <c r="J193" i="2"/>
  <c r="H11" i="29"/>
  <c r="H22" i="29" s="1"/>
  <c r="D193" i="2"/>
  <c r="I31" i="23"/>
  <c r="U31" i="23" s="1"/>
  <c r="H193" i="2"/>
  <c r="F11" i="29"/>
  <c r="F22" i="29" s="1"/>
  <c r="I33" i="24"/>
  <c r="I34" i="24" s="1"/>
  <c r="I35" i="24" s="1"/>
  <c r="Q31" i="24"/>
  <c r="Q33" i="24" s="1"/>
  <c r="Q34" i="24" s="1"/>
  <c r="F31" i="29" l="1"/>
  <c r="F33" i="29" s="1"/>
  <c r="F50" i="29" s="1"/>
  <c r="F52" i="29" s="1"/>
  <c r="H31" i="29"/>
  <c r="H33" i="29" s="1"/>
  <c r="H50" i="29" s="1"/>
  <c r="H52" i="29" s="1"/>
  <c r="U33" i="23"/>
  <c r="U34" i="23" s="1"/>
  <c r="I33" i="23"/>
  <c r="I34" i="23" s="1"/>
</calcChain>
</file>

<file path=xl/sharedStrings.xml><?xml version="1.0" encoding="utf-8"?>
<sst xmlns="http://schemas.openxmlformats.org/spreadsheetml/2006/main" count="350" uniqueCount="169">
  <si>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</si>
  <si>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</si>
  <si>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</si>
  <si>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</si>
  <si>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</si>
  <si>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</si>
  <si>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</si>
  <si>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</si>
  <si>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</si>
  <si>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</si>
  <si>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</si>
  <si>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</si>
  <si>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</si>
  <si>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รายได้ </t>
  </si>
  <si>
    <t xml:space="preserve"> </t>
  </si>
  <si>
    <t>รวมรายได้</t>
  </si>
  <si>
    <t xml:space="preserve">ค่าใช้จ่าย 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</si>
  <si>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</si>
  <si>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</si>
  <si>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</si>
  <si>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</si>
  <si>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</si>
  <si>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</si>
  <si>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>ที่ออกและ</t>
  </si>
  <si>
    <t xml:space="preserve">ชำระแล้ว </t>
  </si>
  <si>
    <t xml:space="preserve">   ทุนจดทะเบียน</t>
  </si>
  <si>
    <t xml:space="preserve">   จัดสรรแล้ว</t>
  </si>
  <si>
    <t>การเปลี่ยนแปลงในสินทรัพย์และหนี้สินดำเนินงาน</t>
  </si>
  <si>
    <t>ดอกเบี้ยรับ</t>
  </si>
  <si>
    <t>งบการเงินเฉพาะกิจการ</t>
  </si>
  <si>
    <t xml:space="preserve">   ทุนที่ออกและชำระแล้ว</t>
  </si>
  <si>
    <t>ค่าใช้จ่ายในการบริหาร</t>
  </si>
  <si>
    <t>31 มีนาคม</t>
  </si>
  <si>
    <t>งบแสดงฐานะการเงิน</t>
  </si>
  <si>
    <t>กำไรขาดทุนเบ็ดเสร็จอื่น</t>
  </si>
  <si>
    <t>กำไรขาดทุนเบ็ดเสร็จสำหรับงวด</t>
  </si>
  <si>
    <t xml:space="preserve">   กำไรขาดทุนเบ็ดเสร็จอื่น</t>
  </si>
  <si>
    <t>ยังไม่ได้จัดสรร</t>
  </si>
  <si>
    <t>(ไม่ได้ตรวจสอบ)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</si>
  <si>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</si>
  <si>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</si>
  <si>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</si>
  <si>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</si>
  <si>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สำหรับงวดสามเดือนสิ้นสุด</t>
  </si>
  <si>
    <t>งบกำไรขาดทุนเบ็ดเสร็จ (ไม่ได้ตรวจสอบ)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</si>
  <si>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</si>
  <si>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</si>
  <si>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</si>
  <si>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ค่าเสื่อมราคาและค่าตัดจำหน่าย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</si>
  <si>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</si>
  <si>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</si>
  <si>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</si>
  <si>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</si>
  <si>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</si>
  <si>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</si>
  <si>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</si>
  <si>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</si>
  <si>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</si>
  <si>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</si>
  <si>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</si>
  <si>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</si>
  <si>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</si>
  <si>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</si>
  <si>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</si>
  <si>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รายได้จากการขาย</t>
  </si>
  <si>
    <t>กำไรจากอัตราแลกเปลี่ยน</t>
  </si>
  <si>
    <t>เงินปันผลรับ</t>
  </si>
  <si>
    <t>รายได้อื่น</t>
  </si>
  <si>
    <t>ต้นทุนขาย</t>
  </si>
  <si>
    <t>ผลต่างของอัตราแลกเปลี่ยนจากการแปลงค่างบการเงิน</t>
  </si>
  <si>
    <t>กฎหมาย</t>
  </si>
  <si>
    <t>แปลงค่างบการเงิน</t>
  </si>
  <si>
    <t>รวม</t>
  </si>
  <si>
    <t>องค์ประกอบอื่นของ</t>
  </si>
  <si>
    <t>เงินสดจ่ายเพื่อซื้อที่ดิน อาคารและอุปกรณ์</t>
  </si>
  <si>
    <t>เงินสดรับจากการจำหน่ายอุปกรณ์</t>
  </si>
  <si>
    <t>รายได้ดอกเบี้ย</t>
  </si>
  <si>
    <t>ต้นทุนในการจัดจำหน่าย</t>
  </si>
  <si>
    <t>งบการเงินที่แสดงเงินลงทุนตามวิธีส่วนได้เสีย</t>
  </si>
  <si>
    <t xml:space="preserve">      ทุนสำรองทั่วไป</t>
  </si>
  <si>
    <t xml:space="preserve">   มูลค่ายุติธรรมผ่านกำไรขาดทุนเบ็ดเสร็จอื่น</t>
  </si>
  <si>
    <t>ต้นทุนทางการเงิน</t>
  </si>
  <si>
    <t>ผลกำไรจากเงินลงทุนในตราสารทุนที่กำหนดให้วัดมูลค่าด้วย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</si>
  <si>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</si>
  <si>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</si>
  <si>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</si>
  <si>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รวมกำไร (ขาดทุน) เบ็ดเสร็จสำหรับงวด</t>
  </si>
  <si>
    <t>ทุนสำรองทั่วไป</t>
  </si>
  <si>
    <t>ทุนสำรองตาม</t>
  </si>
  <si>
    <t>งบกำไรขาดทุน (ไม่ได้ตรวจสอบ)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</si>
  <si>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</si>
  <si>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</si>
  <si>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</si>
  <si>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</si>
  <si>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สินทรัพย์ทางการเงินหมุนเวียน </t>
  </si>
  <si>
    <t>สินทรัพย์ทางการเงินไม่หมุนเวียนอื่น</t>
  </si>
  <si>
    <t xml:space="preserve">   กำไรหรือขาดทุนในภายหลัง</t>
  </si>
  <si>
    <t>ผลต่างของอัตรา</t>
  </si>
  <si>
    <t>แลกเปลี่ยนจากการ</t>
  </si>
  <si>
    <t xml:space="preserve">   กำไร (ขาดทุน) เบ็ดเสร็จอื่น</t>
  </si>
  <si>
    <t>ของผลประโยชน์</t>
  </si>
  <si>
    <t>พนักงานที่กำหนดไว้</t>
  </si>
  <si>
    <t>เบ็ดเสร็จอื่นของ</t>
  </si>
  <si>
    <t>บริษัทร่วมที่ใช้</t>
  </si>
  <si>
    <t>วิธีส่วนได้เสีย</t>
  </si>
  <si>
    <t>ยอดคงเหลือ ณ วันที่ 1 เมษายน 2564</t>
  </si>
  <si>
    <t>ภาษีเงินได้นิติบุคคลค้างจ่าย</t>
  </si>
  <si>
    <t xml:space="preserve">   กำไร</t>
  </si>
  <si>
    <t>กระแสเงินสดสุทธิได้มาจาก (ใช้ไปใน) กิจกรรมดำเนินงาน</t>
  </si>
  <si>
    <t>ประมาณการหนี้สินสำหรับผลประโยชน์พนักงาน</t>
  </si>
  <si>
    <t>ดอกเบี้ยจ่าย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</si>
  <si>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</si>
  <si>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เมษายน</t>
  </si>
  <si>
    <t>ภาษีเงินได้ของรายการที่จะไม่ถูกจัดประเภทใหม่ไว้ใน</t>
  </si>
  <si>
    <t>สินทรัพย์ทางการเงินหมุนเวียนลดลง</t>
  </si>
  <si>
    <t>เงินสดจ่ายชำระคืนเงินกู้ยืมระยะสั้นจากสถาบันการเงิน</t>
  </si>
  <si>
    <t>กำไรขาดทุนเบ็ดเสร็จอื่นสำหรับงวด - สุทธิจากภาษี</t>
  </si>
  <si>
    <t>ส่วนแบ่งกำไร (ขาดทุน)</t>
  </si>
  <si>
    <t xml:space="preserve">ผลกำไร (ขาดทุน) </t>
  </si>
  <si>
    <t>จากการวัดมูลค่าใหม่</t>
  </si>
  <si>
    <t>30 กันยายน</t>
  </si>
  <si>
    <t xml:space="preserve"> วันที่ 30 กันยายน</t>
  </si>
  <si>
    <t>สำหรับงวดหกเดือนสิ้นสุด</t>
  </si>
  <si>
    <t>ยอดคงเหลือ ณ วันที่ 30 กันยายน 2564</t>
  </si>
  <si>
    <t>สำหรับงวดหกเดือนสิ้นสุดวันที่ 30 กันยายน 2564</t>
  </si>
  <si>
    <t>วันที่ 30 กันยายน</t>
  </si>
  <si>
    <t>เงินปันผลจ่าย</t>
  </si>
  <si>
    <t>เงินสดและรายการเทียบเท่าเงินสด ณ วันที่ 30 กันยายน</t>
  </si>
  <si>
    <t>รายการกับผู้ถือหุ้นที่บันทึกโดยตรงเข้าส่วนของผู้ถือหุ้น</t>
  </si>
  <si>
    <t xml:space="preserve">    เงินปันผลให้ผู้ถือหุ้นของบริษัท</t>
  </si>
  <si>
    <t>ส่วนแบ่งกำไรของบริษัทร่วมที่ใช้วิธีส่วนได้เสีย</t>
  </si>
  <si>
    <t>กำไรก่อนภาษีเงินได้</t>
  </si>
  <si>
    <t>กำไรสำหรับงวด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</si>
  <si>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</si>
  <si>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</si>
  <si>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กำไรเบ็ดเสร็จรวมสำหรับงวด</t>
  </si>
  <si>
    <t>ผลประโยชน์พนักงานจ่าย</t>
  </si>
  <si>
    <t>ส่วนแบ่งขาดทุนเบ็ดเสร็จอื่นของบริษัทร่วมตามวิธีส่วนได้เสีย</t>
  </si>
  <si>
    <t xml:space="preserve">   ตามวิธีส่วนได้เสีย</t>
  </si>
  <si>
    <t>ประมาณการหนี้สินไม่หมุนเวียนสำหรับ</t>
  </si>
  <si>
    <t xml:space="preserve">   ผลประโยชน์พนักงาน</t>
  </si>
  <si>
    <t xml:space="preserve">   ในภายหลัง</t>
  </si>
  <si>
    <t>รายการที่อาจถูกจัดประเภทใหม่ไว้ในกำไรหรือขาดทุน</t>
  </si>
  <si>
    <t>รวมรายการที่อาจถูกจัดประเภทใหม่ไว้ในกำไรหรือขาดทุน</t>
  </si>
  <si>
    <t>รายการที่จะไม่ถูกจัดประเภทใหม่ไว้ในกำไรหรือขาดทุน</t>
  </si>
  <si>
    <t>รวมรายการที่จะไม่ถูกจัดประเภทใหม่ไว้ในกำไรหรือขาดทุน</t>
  </si>
  <si>
    <t>(กำไร) ขาดทุนจากอัตราแลกเปลี่ยนที่ยังไม่เกิดขึ้น</t>
  </si>
  <si>
    <t>(หุ้นสามัญจำนวน 201,600,000 หุ้น มูลค่า 1 บาท ต่อหุ้น)</t>
  </si>
  <si>
    <t>สำหรับงวดหกเดือนสิ้นสุดวันที่ 30 กันยายน 2565</t>
  </si>
  <si>
    <t>ยอดคงเหลือ ณ วันที่ 1 เมษายน 2565</t>
  </si>
  <si>
    <t>ยอดคงเหลือ ณ วันที่ 30 กันยายน 2565</t>
  </si>
  <si>
    <t xml:space="preserve">กระแสเงินสดสุทธิได้มาจาก (ใช้ไปใน) การดำเนินงาน </t>
  </si>
  <si>
    <t>ภาษีเงินได้จ่ายออก</t>
  </si>
  <si>
    <t>เงินสดรับจากการจำหน่ายตราสารหนี้อื่น</t>
  </si>
  <si>
    <t>2, 3, 4</t>
  </si>
  <si>
    <t>2, 4</t>
  </si>
  <si>
    <t>รวมกำไรเบ็ดเสร็จสำหรับงวด</t>
  </si>
  <si>
    <t xml:space="preserve">ค่าใช้จ่ายภาษีเงินได้ </t>
  </si>
  <si>
    <t>กระแสเงินสดสุทธิได้มาจาก (ใช้ไปใน) ในกิจกรรมลงทุน</t>
  </si>
  <si>
    <t>กำไรจากกิจกรรมดำเนินงาน</t>
  </si>
  <si>
    <t>ส่วนแบ่งขาดทุนเบ็ดเสร็จอื่นของบริษัทร่วม</t>
  </si>
  <si>
    <t>ปรับรายการที่กระทบกำไรเป็นเงินสดรับ (จ่าย)</t>
  </si>
  <si>
    <t>ค่าใช้จ่ายภาษีเงินได้</t>
  </si>
  <si>
    <t>กระแสเงินสดสุทธิใช้ไปในกิจกรรมจัดหาเงิน</t>
  </si>
  <si>
    <t>ค่าใช้จ่าย (รายได้) ภาษีเงินได้</t>
  </si>
  <si>
    <t>ยอดคงเหลือ ณ วันที่ 31 มีนาคม 2564</t>
  </si>
  <si>
    <t xml:space="preserve">    การจัดสรรส่วนทุนให้ผู้ถือหุ้น</t>
  </si>
  <si>
    <t>(กลับรายการ) ขาดทุนจากการปรับมูลค่าสินค้า</t>
  </si>
  <si>
    <t xml:space="preserve">    รวมการจัดสรรส่วนทุนให้ผู้ถือหุ้น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</si>
</sst>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</numFmts>
  <fonts count="16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0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2" fillId="0" borderId="0">
      <alignment vertical="top"/>
    </xf>
    <xf numFmtId="0" fontId="1" fillId="0" borderId="0"/>
    <xf numFmtId="0" fontId="3" fillId="0" borderId="0"/>
  </cellStyleXfs>
  <cellXfs count="232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4" fontId="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/>
    <xf numFmtId="164" fontId="3" fillId="0" borderId="0" xfId="0" applyNumberFormat="1" applyFont="1" applyFill="1" applyAlignment="1"/>
    <xf numFmtId="164" fontId="7" fillId="0" borderId="0" xfId="0" applyNumberFormat="1" applyFont="1" applyFill="1" applyAlignment="1"/>
    <xf numFmtId="49" fontId="9" fillId="0" borderId="0" xfId="0" applyNumberFormat="1" applyFont="1" applyFill="1" applyAlignment="1"/>
    <xf numFmtId="49" fontId="3" fillId="0" borderId="0" xfId="0" applyNumberFormat="1" applyFont="1" applyFill="1" applyAlignment="1"/>
    <xf numFmtId="49" fontId="7" fillId="0" borderId="0" xfId="0" applyNumberFormat="1" applyFont="1" applyFill="1" applyAlignment="1"/>
    <xf numFmtId="49" fontId="4" fillId="0" borderId="0" xfId="0" applyNumberFormat="1" applyFont="1" applyFill="1" applyAlignment="1"/>
    <xf numFmtId="0" fontId="6" fillId="0" borderId="0" xfId="0" applyFont="1" applyFill="1" applyAlignment="1"/>
    <xf numFmtId="49" fontId="2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5" fontId="7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165" fontId="7" fillId="0" borderId="0" xfId="1" applyNumberFormat="1" applyFont="1" applyFill="1" applyAlignment="1"/>
    <xf numFmtId="0" fontId="2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164" fontId="10" fillId="0" borderId="0" xfId="0" applyNumberFormat="1" applyFont="1" applyFill="1" applyAlignment="1">
      <alignment horizontal="right"/>
    </xf>
    <xf numFmtId="165" fontId="10" fillId="0" borderId="0" xfId="1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165" fontId="4" fillId="0" borderId="4" xfId="1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164" fontId="0" fillId="0" borderId="0" xfId="0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43" fontId="0" fillId="0" borderId="0" xfId="1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43" fontId="0" fillId="0" borderId="0" xfId="1" applyFont="1" applyFill="1" applyAlignment="1"/>
    <xf numFmtId="49" fontId="0" fillId="0" borderId="0" xfId="0" applyNumberFormat="1" applyFont="1" applyFill="1" applyAlignment="1"/>
    <xf numFmtId="0" fontId="9" fillId="0" borderId="0" xfId="0" applyFont="1" applyFill="1" applyAlignment="1">
      <alignment horizontal="left"/>
    </xf>
    <xf numFmtId="49" fontId="0" fillId="0" borderId="0" xfId="0" applyNumberFormat="1" applyFill="1" applyBorder="1" applyAlignment="1"/>
    <xf numFmtId="0" fontId="7" fillId="0" borderId="0" xfId="0" applyFont="1" applyFill="1" applyBorder="1" applyAlignment="1"/>
    <xf numFmtId="43" fontId="3" fillId="0" borderId="0" xfId="1" applyFont="1" applyFill="1" applyBorder="1" applyAlignment="1">
      <alignment horizontal="right"/>
    </xf>
    <xf numFmtId="49" fontId="3" fillId="0" borderId="0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4" fontId="0" fillId="0" borderId="0" xfId="0" applyNumberFormat="1" applyFont="1" applyFill="1" applyAlignment="1"/>
    <xf numFmtId="0" fontId="0" fillId="0" borderId="0" xfId="0" applyFont="1" applyFill="1" applyBorder="1" applyAlignment="1"/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164" fontId="3" fillId="0" borderId="0" xfId="13" applyNumberFormat="1" applyFill="1" applyBorder="1" applyAlignment="1">
      <alignment horizontal="right"/>
    </xf>
    <xf numFmtId="41" fontId="8" fillId="0" borderId="0" xfId="1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165" fontId="0" fillId="0" borderId="0" xfId="0" applyNumberFormat="1" applyFill="1" applyAlignment="1"/>
    <xf numFmtId="43" fontId="3" fillId="0" borderId="0" xfId="0" applyNumberFormat="1" applyFont="1" applyFill="1" applyAlignment="1"/>
    <xf numFmtId="43" fontId="7" fillId="0" borderId="0" xfId="1" applyFont="1" applyFill="1" applyAlignment="1"/>
    <xf numFmtId="41" fontId="7" fillId="0" borderId="0" xfId="0" applyNumberFormat="1" applyFont="1" applyFill="1" applyBorder="1" applyAlignment="1"/>
    <xf numFmtId="43" fontId="3" fillId="0" borderId="0" xfId="1" applyFont="1" applyFill="1" applyAlignment="1">
      <alignment horizontal="right"/>
    </xf>
    <xf numFmtId="49" fontId="4" fillId="0" borderId="0" xfId="0" applyNumberFormat="1" applyFont="1" applyFill="1"/>
    <xf numFmtId="49" fontId="0" fillId="0" borderId="0" xfId="0" applyNumberFormat="1" applyFill="1"/>
    <xf numFmtId="0" fontId="0" fillId="0" borderId="0" xfId="0" applyFill="1"/>
    <xf numFmtId="165" fontId="3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49" fontId="2" fillId="0" borderId="0" xfId="0" applyNumberFormat="1" applyFont="1" applyFill="1"/>
    <xf numFmtId="49" fontId="9" fillId="0" borderId="0" xfId="0" applyNumberFormat="1" applyFont="1" applyFill="1"/>
    <xf numFmtId="49" fontId="8" fillId="0" borderId="0" xfId="0" applyNumberFormat="1" applyFont="1" applyFill="1"/>
    <xf numFmtId="164" fontId="0" fillId="0" borderId="0" xfId="0" applyNumberFormat="1" applyFill="1" applyAlignment="1">
      <alignment horizontal="right"/>
    </xf>
    <xf numFmtId="165" fontId="3" fillId="0" borderId="0" xfId="0" applyNumberFormat="1" applyFont="1" applyFill="1"/>
    <xf numFmtId="49" fontId="3" fillId="0" borderId="0" xfId="0" applyNumberFormat="1" applyFont="1" applyFill="1"/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center"/>
    </xf>
    <xf numFmtId="49" fontId="0" fillId="0" borderId="0" xfId="0" applyNumberFormat="1" applyFont="1" applyFill="1"/>
    <xf numFmtId="165" fontId="0" fillId="0" borderId="0" xfId="1" applyNumberFormat="1" applyFont="1" applyFill="1" applyAlignment="1"/>
    <xf numFmtId="49" fontId="8" fillId="0" borderId="0" xfId="0" applyNumberFormat="1" applyFont="1" applyFill="1" applyAlignment="1">
      <alignment horizontal="left" indent="1"/>
    </xf>
    <xf numFmtId="164" fontId="3" fillId="0" borderId="2" xfId="13" applyNumberFormat="1" applyBorder="1" applyAlignment="1">
      <alignment horizontal="right"/>
    </xf>
    <xf numFmtId="165" fontId="0" fillId="0" borderId="2" xfId="1" applyNumberFormat="1" applyFont="1" applyFill="1" applyBorder="1" applyAlignment="1">
      <alignment horizontal="right"/>
    </xf>
    <xf numFmtId="43" fontId="7" fillId="0" borderId="0" xfId="0" applyNumberFormat="1" applyFont="1" applyFill="1" applyBorder="1" applyAlignment="1"/>
    <xf numFmtId="0" fontId="14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4" fillId="0" borderId="4" xfId="1" applyNumberFormat="1" applyFont="1" applyFill="1" applyBorder="1" applyAlignment="1"/>
    <xf numFmtId="165" fontId="3" fillId="0" borderId="0" xfId="1" applyNumberFormat="1" applyFont="1" applyFill="1" applyAlignment="1">
      <alignment horizontal="center"/>
    </xf>
    <xf numFmtId="43" fontId="3" fillId="0" borderId="0" xfId="1" applyFont="1" applyFill="1"/>
    <xf numFmtId="49" fontId="3" fillId="2" borderId="0" xfId="0" applyNumberFormat="1" applyFont="1" applyFill="1"/>
    <xf numFmtId="43" fontId="7" fillId="0" borderId="0" xfId="1" applyNumberFormat="1" applyFont="1" applyFill="1" applyAlignment="1"/>
    <xf numFmtId="43" fontId="0" fillId="0" borderId="1" xfId="1" applyNumberFormat="1" applyFont="1" applyFill="1" applyBorder="1" applyAlignment="1"/>
    <xf numFmtId="49" fontId="0" fillId="0" borderId="0" xfId="0" quotePrefix="1" applyNumberFormat="1" applyFont="1" applyFill="1" applyAlignment="1"/>
    <xf numFmtId="43" fontId="3" fillId="0" borderId="0" xfId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9" fontId="0" fillId="0" borderId="0" xfId="0" applyNumberFormat="1"/>
    <xf numFmtId="165" fontId="8" fillId="0" borderId="0" xfId="0" applyNumberFormat="1" applyFont="1" applyFill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49" fontId="4" fillId="0" borderId="0" xfId="0" applyNumberFormat="1" applyFont="1"/>
    <xf numFmtId="0" fontId="3" fillId="2" borderId="0" xfId="0" applyFont="1" applyFill="1"/>
    <xf numFmtId="164" fontId="4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3" fontId="7" fillId="0" borderId="0" xfId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7" fillId="0" borderId="2" xfId="1" applyNumberFormat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left"/>
    </xf>
    <xf numFmtId="164" fontId="4" fillId="0" borderId="4" xfId="0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165" fontId="0" fillId="0" borderId="0" xfId="0" applyNumberFormat="1" applyAlignment="1">
      <alignment horizontal="right" vertical="center"/>
    </xf>
    <xf numFmtId="165" fontId="7" fillId="0" borderId="2" xfId="1" applyNumberFormat="1" applyFont="1" applyFill="1" applyBorder="1" applyAlignment="1"/>
    <xf numFmtId="165" fontId="0" fillId="0" borderId="2" xfId="1" applyNumberFormat="1" applyFont="1" applyFill="1" applyBorder="1" applyAlignment="1"/>
    <xf numFmtId="165" fontId="4" fillId="0" borderId="3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2" xfId="1" applyNumberFormat="1" applyFont="1" applyFill="1" applyBorder="1" applyAlignment="1">
      <alignment vertical="top"/>
    </xf>
    <xf numFmtId="165" fontId="4" fillId="0" borderId="0" xfId="1" applyNumberFormat="1" applyFont="1" applyFill="1" applyAlignment="1">
      <alignment vertical="top"/>
    </xf>
    <xf numFmtId="165" fontId="4" fillId="0" borderId="0" xfId="4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5" fontId="4" fillId="0" borderId="4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165" fontId="8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165" fontId="4" fillId="0" borderId="2" xfId="1" applyNumberFormat="1" applyFont="1" applyFill="1" applyBorder="1" applyAlignment="1">
      <alignment horizontal="right" vertical="center"/>
    </xf>
    <xf numFmtId="41" fontId="4" fillId="0" borderId="4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top"/>
    </xf>
    <xf numFmtId="165" fontId="4" fillId="0" borderId="0" xfId="1" applyNumberFormat="1" applyFont="1" applyFill="1" applyAlignment="1">
      <alignment horizontal="right" vertical="top"/>
    </xf>
    <xf numFmtId="165" fontId="4" fillId="0" borderId="0" xfId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3" fontId="4" fillId="0" borderId="0" xfId="1" applyFont="1" applyFill="1" applyAlignment="1">
      <alignment horizontal="left"/>
    </xf>
    <xf numFmtId="43" fontId="4" fillId="0" borderId="0" xfId="1" applyFont="1" applyFill="1" applyBorder="1" applyAlignment="1">
      <alignment horizontal="right"/>
    </xf>
    <xf numFmtId="43" fontId="4" fillId="0" borderId="0" xfId="1" applyFont="1" applyFill="1" applyAlignment="1"/>
    <xf numFmtId="43" fontId="3" fillId="0" borderId="0" xfId="1" applyFont="1" applyFill="1" applyAlignment="1"/>
    <xf numFmtId="0" fontId="8" fillId="0" borderId="0" xfId="0" applyFont="1" applyFill="1" applyAlignment="1">
      <alignment horizontal="center"/>
    </xf>
    <xf numFmtId="165" fontId="8" fillId="0" borderId="5" xfId="1" applyNumberFormat="1" applyFont="1" applyFill="1" applyBorder="1" applyAlignment="1">
      <alignment horizontal="center" vertical="center"/>
    </xf>
    <xf numFmtId="164" fontId="3" fillId="0" borderId="2" xfId="13" applyNumberFormat="1" applyFill="1" applyBorder="1" applyAlignment="1">
      <alignment horizontal="right"/>
    </xf>
    <xf numFmtId="43" fontId="0" fillId="0" borderId="1" xfId="0" applyNumberForma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94"/>
  <sheetViews>
    <sheetView view="pageBreakPreview" topLeftCell="A55" zoomScaleNormal="85" zoomScaleSheetLayoutView="100" workbookViewId="0">
      <selection activeCell="L67" sqref="L67"/>
    </sheetView>
  </sheetViews>
  <sheetFormatPr defaultColWidth="9.125" defaultRowHeight="21.75" customHeight="1" x14ac:dyDescent="0.55000000000000004"/>
  <cols>
    <col min="1" max="1" width="52.875" style="15" customWidth="1"/>
    <col min="2" max="2" width="8.875" style="6" customWidth="1"/>
    <col min="3" max="3" width="1.375" style="10" customWidth="1"/>
    <col min="4" max="4" width="16" style="10" customWidth="1"/>
    <col min="5" max="5" width="0.75" style="10" customWidth="1"/>
    <col min="6" max="6" width="16" style="10" customWidth="1"/>
    <col min="7" max="7" width="0.875" style="10" customWidth="1"/>
    <col min="8" max="8" width="16" style="10" customWidth="1"/>
    <col min="9" max="9" width="0.875" style="10" customWidth="1"/>
    <col min="10" max="10" width="16" style="10" customWidth="1"/>
    <col min="11" max="11" width="14.375" style="10" bestFit="1" customWidth="1"/>
    <col min="12" max="12" width="12.875" style="10" bestFit="1" customWidth="1"/>
    <col min="13" max="13" width="14.625" style="10" bestFit="1" customWidth="1"/>
    <col min="14" max="14" width="10.875" style="10" bestFit="1" customWidth="1"/>
    <col min="15" max="16384" width="9.125" style="10"/>
  </cols>
  <sheetData>
    <row r="1" spans="1:13" ht="23.25" customHeight="1" x14ac:dyDescent="0.6">
      <c r="A1" s="18" t="s">
        <v>61</v>
      </c>
      <c r="C1" s="17"/>
      <c r="D1" s="8"/>
      <c r="E1" s="17"/>
      <c r="F1" s="17"/>
      <c r="G1" s="17"/>
      <c r="H1" s="17"/>
      <c r="I1" s="17"/>
      <c r="J1" s="17"/>
    </row>
    <row r="2" spans="1:13" ht="23.25" customHeight="1" x14ac:dyDescent="0.6">
      <c r="A2" s="18" t="s">
        <v>33</v>
      </c>
      <c r="C2" s="17"/>
      <c r="D2" s="8"/>
      <c r="E2" s="17"/>
      <c r="F2" s="17"/>
      <c r="G2" s="17"/>
      <c r="H2" s="17"/>
      <c r="I2" s="17"/>
      <c r="J2" s="17"/>
    </row>
    <row r="3" spans="1:13" ht="23.25" customHeight="1" x14ac:dyDescent="0.6">
      <c r="A3" s="18"/>
      <c r="C3" s="17"/>
      <c r="D3" s="8"/>
      <c r="E3" s="17"/>
      <c r="F3" s="17"/>
      <c r="G3" s="17"/>
      <c r="H3" s="17"/>
      <c r="I3" s="17"/>
      <c r="J3" s="17"/>
    </row>
    <row r="4" spans="1:13" ht="21.75" customHeight="1" x14ac:dyDescent="0.6">
      <c r="A4" s="18"/>
      <c r="C4" s="17"/>
      <c r="D4" s="218" t="s">
        <v>85</v>
      </c>
      <c r="E4" s="218"/>
      <c r="F4" s="218"/>
      <c r="G4" s="8"/>
      <c r="H4" s="8"/>
      <c r="I4" s="8"/>
      <c r="J4" s="8"/>
    </row>
    <row r="5" spans="1:13" ht="21.75" customHeight="1" x14ac:dyDescent="0.6">
      <c r="B5" s="23"/>
      <c r="C5" s="24"/>
      <c r="D5" s="218" t="s">
        <v>84</v>
      </c>
      <c r="E5" s="218"/>
      <c r="F5" s="218"/>
      <c r="G5" s="19"/>
      <c r="H5" s="218" t="s">
        <v>29</v>
      </c>
      <c r="I5" s="218"/>
      <c r="J5" s="218"/>
    </row>
    <row r="6" spans="1:13" ht="21.75" customHeight="1" x14ac:dyDescent="0.6">
      <c r="A6" s="18"/>
      <c r="B6" s="23"/>
      <c r="C6" s="24"/>
      <c r="D6" s="77" t="s">
        <v>120</v>
      </c>
      <c r="E6" s="21"/>
      <c r="F6" s="2" t="s">
        <v>32</v>
      </c>
      <c r="G6" s="21"/>
      <c r="H6" s="77" t="s">
        <v>120</v>
      </c>
      <c r="I6" s="21"/>
      <c r="J6" s="2" t="s">
        <v>32</v>
      </c>
    </row>
    <row r="7" spans="1:13" ht="21.75" customHeight="1" x14ac:dyDescent="0.6">
      <c r="A7" s="18" t="s">
        <v>21</v>
      </c>
      <c r="B7" s="23" t="s">
        <v>0</v>
      </c>
      <c r="C7" s="24"/>
      <c r="D7" s="77">
        <v>2565</v>
      </c>
      <c r="E7" s="21"/>
      <c r="F7" s="2">
        <v>2565</v>
      </c>
      <c r="G7" s="21"/>
      <c r="H7" s="2">
        <v>2565</v>
      </c>
      <c r="I7" s="21"/>
      <c r="J7" s="2">
        <v>2565</v>
      </c>
    </row>
    <row r="8" spans="1:13" ht="21.75" customHeight="1" x14ac:dyDescent="0.6">
      <c r="A8" s="18"/>
      <c r="B8" s="23"/>
      <c r="C8" s="24"/>
      <c r="D8" s="47" t="s">
        <v>38</v>
      </c>
      <c r="E8" s="21"/>
      <c r="F8" s="47"/>
      <c r="G8" s="21"/>
      <c r="H8" s="47" t="s">
        <v>38</v>
      </c>
      <c r="I8" s="21"/>
      <c r="J8" s="47"/>
    </row>
    <row r="9" spans="1:13" ht="21.75" customHeight="1" x14ac:dyDescent="0.55000000000000004">
      <c r="B9" s="23"/>
      <c r="C9" s="24"/>
      <c r="D9" s="221" t="s">
        <v>54</v>
      </c>
      <c r="E9" s="221"/>
      <c r="F9" s="221"/>
      <c r="G9" s="221"/>
      <c r="H9" s="221"/>
      <c r="I9" s="221"/>
      <c r="J9" s="221"/>
    </row>
    <row r="10" spans="1:13" s="82" customFormat="1" ht="21.75" customHeight="1" x14ac:dyDescent="0.6">
      <c r="A10" s="13" t="s">
        <v>1</v>
      </c>
      <c r="B10" s="6"/>
      <c r="C10" s="2"/>
      <c r="D10" s="25"/>
      <c r="E10" s="25"/>
      <c r="F10" s="25"/>
      <c r="G10" s="25"/>
      <c r="H10" s="35"/>
      <c r="I10" s="35"/>
      <c r="J10" s="35"/>
      <c r="K10" s="54"/>
      <c r="L10" s="54"/>
    </row>
    <row r="11" spans="1:13" s="82" customFormat="1" ht="21.75" customHeight="1" x14ac:dyDescent="0.6">
      <c r="A11" s="14" t="s">
        <v>2</v>
      </c>
      <c r="B11" s="6"/>
      <c r="C11" s="2"/>
      <c r="D11" s="64">
        <f>H11</f>
        <v>226945</v>
      </c>
      <c r="E11" s="25"/>
      <c r="F11" s="64">
        <v>295043</v>
      </c>
      <c r="G11" s="25"/>
      <c r="H11" s="64">
        <v>226945</v>
      </c>
      <c r="I11" s="35"/>
      <c r="J11" s="64">
        <v>295043</v>
      </c>
      <c r="K11" s="98"/>
      <c r="L11" s="98"/>
    </row>
    <row r="12" spans="1:13" s="82" customFormat="1" ht="21.75" customHeight="1" x14ac:dyDescent="0.6">
      <c r="A12" s="93" t="s">
        <v>94</v>
      </c>
      <c r="B12" s="6"/>
      <c r="C12" s="2"/>
      <c r="D12" s="64">
        <f>H12</f>
        <v>72760</v>
      </c>
      <c r="E12" s="25"/>
      <c r="F12" s="64">
        <v>321070</v>
      </c>
      <c r="G12" s="25"/>
      <c r="H12" s="64">
        <v>72760</v>
      </c>
      <c r="I12" s="35"/>
      <c r="J12" s="64">
        <v>321070</v>
      </c>
      <c r="K12" s="98"/>
      <c r="L12" s="98"/>
    </row>
    <row r="13" spans="1:13" s="82" customFormat="1" ht="21.75" customHeight="1" x14ac:dyDescent="0.6">
      <c r="A13" s="93" t="s">
        <v>55</v>
      </c>
      <c r="B13" s="204">
        <v>2</v>
      </c>
      <c r="C13" s="2"/>
      <c r="D13" s="64">
        <f>H13</f>
        <v>1926797</v>
      </c>
      <c r="E13" s="25"/>
      <c r="F13" s="121">
        <v>1949367</v>
      </c>
      <c r="G13" s="25"/>
      <c r="H13" s="64">
        <v>1926797</v>
      </c>
      <c r="I13" s="35"/>
      <c r="J13" s="121">
        <v>1949367</v>
      </c>
      <c r="K13" s="98"/>
      <c r="L13" s="98"/>
      <c r="M13" s="102"/>
    </row>
    <row r="14" spans="1:13" s="82" customFormat="1" ht="21.75" customHeight="1" x14ac:dyDescent="0.55000000000000004">
      <c r="A14" s="44" t="s">
        <v>52</v>
      </c>
      <c r="B14" s="97"/>
      <c r="C14" s="2"/>
      <c r="D14" s="64">
        <f>H14</f>
        <v>2486459</v>
      </c>
      <c r="E14" s="1"/>
      <c r="F14" s="63">
        <v>2333581</v>
      </c>
      <c r="G14" s="1"/>
      <c r="H14" s="92">
        <v>2486459</v>
      </c>
      <c r="I14" s="1"/>
      <c r="J14" s="63">
        <v>2333581</v>
      </c>
      <c r="K14" s="98"/>
      <c r="L14" s="55"/>
    </row>
    <row r="15" spans="1:13" s="82" customFormat="1" ht="21.75" customHeight="1" x14ac:dyDescent="0.55000000000000004">
      <c r="A15" s="14" t="s">
        <v>3</v>
      </c>
      <c r="B15" s="97"/>
      <c r="C15" s="2"/>
      <c r="D15" s="64">
        <f>H15</f>
        <v>274627</v>
      </c>
      <c r="E15" s="1"/>
      <c r="F15" s="1">
        <v>280248</v>
      </c>
      <c r="G15" s="1"/>
      <c r="H15" s="67">
        <v>274627</v>
      </c>
      <c r="I15" s="1"/>
      <c r="J15" s="1">
        <v>280248</v>
      </c>
      <c r="K15" s="98"/>
      <c r="L15" s="98"/>
    </row>
    <row r="16" spans="1:13" s="82" customFormat="1" ht="21.75" customHeight="1" x14ac:dyDescent="0.6">
      <c r="A16" s="16" t="s">
        <v>4</v>
      </c>
      <c r="B16" s="95"/>
      <c r="C16" s="2"/>
      <c r="D16" s="184">
        <f>SUM(D11:D15)</f>
        <v>4987588</v>
      </c>
      <c r="E16" s="187"/>
      <c r="F16" s="184">
        <f>SUM(F11:F15)</f>
        <v>5179309</v>
      </c>
      <c r="G16" s="187"/>
      <c r="H16" s="184">
        <f>SUM(H11:H15)</f>
        <v>4987588</v>
      </c>
      <c r="I16" s="187"/>
      <c r="J16" s="184">
        <f>SUM(J11:J15)</f>
        <v>5179309</v>
      </c>
      <c r="K16" s="46"/>
    </row>
    <row r="17" spans="1:13" s="82" customFormat="1" ht="12" customHeight="1" x14ac:dyDescent="0.6">
      <c r="A17" s="16"/>
      <c r="B17" s="95"/>
      <c r="C17" s="2"/>
      <c r="D17" s="63"/>
      <c r="E17" s="5"/>
      <c r="F17" s="20"/>
      <c r="G17" s="5"/>
      <c r="H17" s="20"/>
      <c r="I17" s="5"/>
      <c r="J17" s="20"/>
    </row>
    <row r="18" spans="1:13" s="82" customFormat="1" ht="21.75" customHeight="1" x14ac:dyDescent="0.6">
      <c r="A18" s="13" t="s">
        <v>5</v>
      </c>
      <c r="B18" s="96"/>
      <c r="C18" s="2"/>
      <c r="D18" s="63"/>
      <c r="E18" s="1"/>
      <c r="F18" s="1"/>
      <c r="G18" s="1"/>
      <c r="H18" s="63"/>
      <c r="I18" s="1"/>
      <c r="J18" s="1"/>
      <c r="K18" s="46"/>
    </row>
    <row r="19" spans="1:13" s="82" customFormat="1" ht="21.75" customHeight="1" x14ac:dyDescent="0.55000000000000004">
      <c r="A19" s="79" t="s">
        <v>95</v>
      </c>
      <c r="B19" s="6">
        <v>3</v>
      </c>
      <c r="C19" s="2"/>
      <c r="D19" s="63">
        <f>H19</f>
        <v>4915115</v>
      </c>
      <c r="E19" s="1"/>
      <c r="F19" s="208">
        <f>J19</f>
        <v>4675623</v>
      </c>
      <c r="G19" s="1"/>
      <c r="H19" s="63">
        <v>4915115</v>
      </c>
      <c r="I19" s="1"/>
      <c r="J19" s="208">
        <v>4675623</v>
      </c>
      <c r="K19" s="46"/>
    </row>
    <row r="20" spans="1:13" s="82" customFormat="1" ht="21.75" customHeight="1" x14ac:dyDescent="0.55000000000000004">
      <c r="A20" s="79" t="s">
        <v>51</v>
      </c>
      <c r="B20" s="6">
        <v>4</v>
      </c>
      <c r="C20" s="2"/>
      <c r="D20" s="62">
        <v>22734449</v>
      </c>
      <c r="E20" s="1"/>
      <c r="F20" s="208">
        <v>20991777</v>
      </c>
      <c r="G20" s="1"/>
      <c r="H20" s="98">
        <v>7785440</v>
      </c>
      <c r="I20" s="1"/>
      <c r="J20" s="208">
        <v>7785440</v>
      </c>
      <c r="K20" s="98"/>
    </row>
    <row r="21" spans="1:13" s="82" customFormat="1" ht="21.75" customHeight="1" x14ac:dyDescent="0.55000000000000004">
      <c r="A21" s="43" t="s">
        <v>62</v>
      </c>
      <c r="B21" s="6">
        <v>4</v>
      </c>
      <c r="C21" s="2"/>
      <c r="D21" s="103">
        <v>0</v>
      </c>
      <c r="E21" s="1"/>
      <c r="F21" s="209">
        <v>0</v>
      </c>
      <c r="G21" s="1"/>
      <c r="H21" s="1">
        <v>1288624</v>
      </c>
      <c r="I21" s="1"/>
      <c r="J21" s="208">
        <v>1288624</v>
      </c>
      <c r="K21" s="98"/>
    </row>
    <row r="22" spans="1:13" s="82" customFormat="1" ht="21.75" customHeight="1" x14ac:dyDescent="0.55000000000000004">
      <c r="A22" s="14" t="s">
        <v>63</v>
      </c>
      <c r="B22" s="97">
        <v>5</v>
      </c>
      <c r="C22" s="2"/>
      <c r="D22" s="63">
        <f>H22</f>
        <v>2492480</v>
      </c>
      <c r="E22" s="1"/>
      <c r="F22" s="208">
        <f>J22</f>
        <v>2595929</v>
      </c>
      <c r="G22" s="1"/>
      <c r="H22" s="1">
        <v>2492480</v>
      </c>
      <c r="I22" s="1"/>
      <c r="J22" s="208">
        <v>2595929</v>
      </c>
      <c r="K22" s="98"/>
      <c r="L22" s="98"/>
      <c r="M22" s="98"/>
    </row>
    <row r="23" spans="1:13" s="82" customFormat="1" ht="21.75" customHeight="1" x14ac:dyDescent="0.55000000000000004">
      <c r="A23" s="79" t="s">
        <v>50</v>
      </c>
      <c r="B23" s="97"/>
      <c r="C23" s="2"/>
      <c r="D23" s="62">
        <f>H23</f>
        <v>3126</v>
      </c>
      <c r="E23" s="1"/>
      <c r="F23" s="208">
        <f>J23</f>
        <v>3477</v>
      </c>
      <c r="G23" s="1"/>
      <c r="H23" s="62">
        <v>3126</v>
      </c>
      <c r="I23" s="1"/>
      <c r="J23" s="208">
        <v>3477</v>
      </c>
      <c r="K23" s="98"/>
      <c r="L23" s="98"/>
    </row>
    <row r="24" spans="1:13" s="82" customFormat="1" ht="21.75" customHeight="1" x14ac:dyDescent="0.6">
      <c r="A24" s="16" t="s">
        <v>6</v>
      </c>
      <c r="B24" s="6"/>
      <c r="C24" s="2"/>
      <c r="D24" s="184">
        <f>SUM(D19:D23)</f>
        <v>30145170</v>
      </c>
      <c r="E24" s="187"/>
      <c r="F24" s="184">
        <f>SUM(F19:F23)</f>
        <v>28266806</v>
      </c>
      <c r="G24" s="187"/>
      <c r="H24" s="184">
        <f>SUM(H19:H23)</f>
        <v>16484785</v>
      </c>
      <c r="I24" s="187"/>
      <c r="J24" s="184">
        <f>SUM(J19:J23)</f>
        <v>16349093</v>
      </c>
    </row>
    <row r="25" spans="1:13" s="82" customFormat="1" ht="12" customHeight="1" x14ac:dyDescent="0.6">
      <c r="A25" s="16"/>
      <c r="B25" s="6"/>
      <c r="C25" s="2"/>
      <c r="D25" s="158"/>
      <c r="E25" s="118"/>
      <c r="F25" s="66"/>
      <c r="G25" s="118"/>
      <c r="H25" s="66"/>
      <c r="I25" s="118"/>
      <c r="J25" s="66"/>
    </row>
    <row r="26" spans="1:13" s="30" customFormat="1" ht="21.75" customHeight="1" thickBot="1" x14ac:dyDescent="0.65">
      <c r="A26" s="16" t="s">
        <v>7</v>
      </c>
      <c r="B26" s="6"/>
      <c r="C26" s="2"/>
      <c r="D26" s="193">
        <f>SUM(D16+D24)</f>
        <v>35132758</v>
      </c>
      <c r="E26" s="187"/>
      <c r="F26" s="193">
        <f>SUM(F16+F24)</f>
        <v>33446115</v>
      </c>
      <c r="G26" s="187"/>
      <c r="H26" s="193">
        <f>SUM(H16+H24)</f>
        <v>21472373</v>
      </c>
      <c r="I26" s="187"/>
      <c r="J26" s="193">
        <f>SUM(J16+J24)</f>
        <v>21528402</v>
      </c>
    </row>
    <row r="27" spans="1:13" s="82" customFormat="1" ht="21.75" customHeight="1" thickTop="1" x14ac:dyDescent="0.55000000000000004">
      <c r="A27" s="81"/>
      <c r="B27" s="23"/>
      <c r="C27" s="29"/>
      <c r="D27" s="49"/>
      <c r="E27" s="9"/>
      <c r="F27" s="49"/>
      <c r="G27" s="9"/>
      <c r="H27" s="9"/>
      <c r="I27" s="9"/>
      <c r="J27" s="49"/>
      <c r="K27" s="46"/>
    </row>
    <row r="28" spans="1:13" ht="24" customHeight="1" x14ac:dyDescent="0.6">
      <c r="A28" s="18" t="s">
        <v>61</v>
      </c>
      <c r="C28" s="17"/>
      <c r="D28" s="12"/>
      <c r="E28" s="12"/>
      <c r="F28" s="12"/>
      <c r="G28" s="12"/>
      <c r="H28" s="12"/>
      <c r="I28" s="12"/>
      <c r="J28" s="12"/>
    </row>
    <row r="29" spans="1:13" ht="24" customHeight="1" x14ac:dyDescent="0.6">
      <c r="A29" s="18" t="s">
        <v>33</v>
      </c>
      <c r="C29" s="17"/>
    </row>
    <row r="30" spans="1:13" ht="24" customHeight="1" x14ac:dyDescent="0.6">
      <c r="A30" s="18"/>
      <c r="C30" s="17"/>
    </row>
    <row r="31" spans="1:13" ht="21.75" customHeight="1" x14ac:dyDescent="0.6">
      <c r="A31" s="18"/>
      <c r="C31" s="17"/>
      <c r="D31" s="218" t="s">
        <v>85</v>
      </c>
      <c r="E31" s="218"/>
      <c r="F31" s="218"/>
    </row>
    <row r="32" spans="1:13" ht="22.5" customHeight="1" x14ac:dyDescent="0.6">
      <c r="B32" s="23"/>
      <c r="C32" s="24"/>
      <c r="D32" s="218" t="s">
        <v>84</v>
      </c>
      <c r="E32" s="218"/>
      <c r="F32" s="218"/>
      <c r="G32" s="19"/>
      <c r="H32" s="218" t="s">
        <v>29</v>
      </c>
      <c r="I32" s="218"/>
      <c r="J32" s="218"/>
    </row>
    <row r="33" spans="1:13" ht="23.4" x14ac:dyDescent="0.6">
      <c r="A33" s="18"/>
      <c r="B33" s="23"/>
      <c r="C33" s="24"/>
      <c r="D33" s="77" t="s">
        <v>120</v>
      </c>
      <c r="E33" s="21"/>
      <c r="F33" s="2" t="s">
        <v>32</v>
      </c>
      <c r="G33" s="21"/>
      <c r="H33" s="77" t="s">
        <v>120</v>
      </c>
      <c r="I33" s="21"/>
      <c r="J33" s="2" t="s">
        <v>32</v>
      </c>
    </row>
    <row r="34" spans="1:13" ht="23.4" x14ac:dyDescent="0.6">
      <c r="A34" s="18" t="s">
        <v>40</v>
      </c>
      <c r="B34" s="206" t="s">
        <v>0</v>
      </c>
      <c r="C34" s="24"/>
      <c r="D34" s="2">
        <v>2565</v>
      </c>
      <c r="E34" s="21"/>
      <c r="F34" s="2">
        <v>2565</v>
      </c>
      <c r="G34" s="21"/>
      <c r="H34" s="2">
        <v>2565</v>
      </c>
      <c r="I34" s="21"/>
      <c r="J34" s="2">
        <v>2565</v>
      </c>
    </row>
    <row r="35" spans="1:13" ht="23.4" x14ac:dyDescent="0.6">
      <c r="A35" s="18"/>
      <c r="B35" s="23"/>
      <c r="C35" s="24"/>
      <c r="D35" s="47" t="s">
        <v>38</v>
      </c>
      <c r="E35" s="21"/>
      <c r="F35" s="47"/>
      <c r="G35" s="21"/>
      <c r="H35" s="47" t="s">
        <v>38</v>
      </c>
      <c r="I35" s="21"/>
      <c r="J35" s="47"/>
    </row>
    <row r="36" spans="1:13" ht="21.75" customHeight="1" x14ac:dyDescent="0.55000000000000004">
      <c r="A36" s="43"/>
      <c r="B36" s="23"/>
      <c r="C36" s="24"/>
      <c r="D36" s="221" t="s">
        <v>54</v>
      </c>
      <c r="E36" s="221"/>
      <c r="F36" s="221"/>
      <c r="G36" s="221"/>
      <c r="H36" s="221"/>
      <c r="I36" s="221"/>
      <c r="J36" s="221"/>
    </row>
    <row r="37" spans="1:13" s="82" customFormat="1" ht="22.2" x14ac:dyDescent="0.6">
      <c r="A37" s="13" t="s">
        <v>8</v>
      </c>
      <c r="B37" s="6"/>
      <c r="C37" s="2"/>
      <c r="D37" s="2"/>
      <c r="E37" s="2"/>
      <c r="F37" s="2"/>
      <c r="G37" s="2"/>
      <c r="H37" s="2"/>
      <c r="I37" s="2"/>
      <c r="J37" s="2"/>
    </row>
    <row r="38" spans="1:13" s="82" customFormat="1" ht="21.6" x14ac:dyDescent="0.55000000000000004">
      <c r="A38" s="43" t="s">
        <v>56</v>
      </c>
      <c r="B38" s="204">
        <v>2</v>
      </c>
      <c r="C38" s="2"/>
      <c r="D38" s="67">
        <f>H38</f>
        <v>2075744</v>
      </c>
      <c r="E38" s="2"/>
      <c r="F38" s="67">
        <v>2586842</v>
      </c>
      <c r="G38" s="2"/>
      <c r="H38" s="32">
        <v>2075744</v>
      </c>
      <c r="I38" s="2"/>
      <c r="J38" s="67">
        <v>2586842</v>
      </c>
      <c r="K38" s="98"/>
      <c r="L38" s="127"/>
    </row>
    <row r="39" spans="1:13" s="82" customFormat="1" ht="21.6" x14ac:dyDescent="0.55000000000000004">
      <c r="A39" s="43" t="s">
        <v>106</v>
      </c>
      <c r="B39" s="6"/>
      <c r="C39" s="2"/>
      <c r="D39" s="67">
        <f>H39</f>
        <v>34340</v>
      </c>
      <c r="E39" s="1"/>
      <c r="F39" s="67">
        <v>13150</v>
      </c>
      <c r="G39" s="1"/>
      <c r="H39" s="67">
        <v>34340</v>
      </c>
      <c r="I39" s="1"/>
      <c r="J39" s="67">
        <v>13150</v>
      </c>
      <c r="K39" s="98"/>
      <c r="L39" s="98"/>
    </row>
    <row r="40" spans="1:13" s="82" customFormat="1" ht="22.2" x14ac:dyDescent="0.6">
      <c r="A40" s="43" t="s">
        <v>49</v>
      </c>
      <c r="B40" s="6"/>
      <c r="C40" s="3"/>
      <c r="D40" s="67">
        <f>H40</f>
        <v>48300</v>
      </c>
      <c r="E40" s="11"/>
      <c r="F40" s="67">
        <v>37200</v>
      </c>
      <c r="G40" s="1"/>
      <c r="H40" s="67">
        <v>48300</v>
      </c>
      <c r="I40" s="1"/>
      <c r="J40" s="67">
        <v>37200</v>
      </c>
      <c r="K40" s="98"/>
      <c r="L40" s="98"/>
      <c r="M40" s="98"/>
    </row>
    <row r="41" spans="1:13" s="82" customFormat="1" ht="21.75" customHeight="1" x14ac:dyDescent="0.6">
      <c r="A41" s="16" t="s">
        <v>9</v>
      </c>
      <c r="B41" s="6"/>
      <c r="C41" s="2"/>
      <c r="D41" s="191">
        <f>SUM(D38:D40)</f>
        <v>2158384</v>
      </c>
      <c r="E41" s="192"/>
      <c r="F41" s="191">
        <f>SUM(F38:F40)</f>
        <v>2637192</v>
      </c>
      <c r="G41" s="192"/>
      <c r="H41" s="191">
        <f>SUM(H38:H40)</f>
        <v>2158384</v>
      </c>
      <c r="I41" s="192"/>
      <c r="J41" s="191">
        <f>SUM(J38:J40)</f>
        <v>2637192</v>
      </c>
    </row>
    <row r="42" spans="1:13" s="82" customFormat="1" ht="9" customHeight="1" x14ac:dyDescent="0.55000000000000004">
      <c r="A42" s="14"/>
      <c r="B42" s="6"/>
      <c r="C42" s="2"/>
      <c r="D42" s="1"/>
      <c r="E42" s="1"/>
      <c r="F42" s="1"/>
      <c r="G42" s="1"/>
      <c r="H42" s="1"/>
      <c r="I42" s="1"/>
      <c r="J42" s="1"/>
    </row>
    <row r="43" spans="1:13" s="82" customFormat="1" ht="21.75" customHeight="1" x14ac:dyDescent="0.6">
      <c r="A43" s="13" t="s">
        <v>10</v>
      </c>
      <c r="B43" s="6"/>
      <c r="C43" s="2"/>
      <c r="D43" s="1"/>
      <c r="E43" s="1"/>
      <c r="F43" s="1"/>
      <c r="G43" s="1"/>
      <c r="H43" s="1"/>
      <c r="I43" s="1"/>
      <c r="J43" s="1"/>
    </row>
    <row r="44" spans="1:13" s="82" customFormat="1" ht="21.75" customHeight="1" x14ac:dyDescent="0.55000000000000004">
      <c r="A44" s="79" t="s">
        <v>139</v>
      </c>
      <c r="B44" s="6"/>
      <c r="C44" s="2"/>
      <c r="K44" s="98"/>
      <c r="L44" s="98"/>
    </row>
    <row r="45" spans="1:13" s="82" customFormat="1" ht="21.75" customHeight="1" x14ac:dyDescent="0.55000000000000004">
      <c r="A45" s="79" t="s">
        <v>140</v>
      </c>
      <c r="B45" s="207"/>
      <c r="C45" s="2"/>
      <c r="D45" s="1">
        <f>H45</f>
        <v>169018</v>
      </c>
      <c r="E45" s="1"/>
      <c r="F45" s="1">
        <f t="shared" ref="F45:F46" si="0">J45</f>
        <v>162315</v>
      </c>
      <c r="G45" s="1"/>
      <c r="H45" s="1">
        <v>169018</v>
      </c>
      <c r="I45" s="1"/>
      <c r="J45" s="1">
        <v>162315</v>
      </c>
      <c r="K45" s="98"/>
      <c r="L45" s="98"/>
    </row>
    <row r="46" spans="1:13" s="82" customFormat="1" ht="21.75" customHeight="1" x14ac:dyDescent="0.55000000000000004">
      <c r="A46" s="43" t="s">
        <v>58</v>
      </c>
      <c r="B46" s="6"/>
      <c r="C46" s="2"/>
      <c r="D46" s="1">
        <f>H46</f>
        <v>609266</v>
      </c>
      <c r="E46" s="1">
        <v>101991</v>
      </c>
      <c r="F46" s="1">
        <f t="shared" si="0"/>
        <v>569444</v>
      </c>
      <c r="G46" s="1"/>
      <c r="H46" s="1">
        <v>609266</v>
      </c>
      <c r="I46" s="1"/>
      <c r="J46" s="1">
        <v>569444</v>
      </c>
      <c r="K46" s="98"/>
    </row>
    <row r="47" spans="1:13" s="82" customFormat="1" ht="21.75" customHeight="1" x14ac:dyDescent="0.6">
      <c r="A47" s="16" t="s">
        <v>11</v>
      </c>
      <c r="B47" s="6"/>
      <c r="C47" s="2"/>
      <c r="D47" s="184">
        <f>SUM(D45:D46)</f>
        <v>778284</v>
      </c>
      <c r="E47" s="187"/>
      <c r="F47" s="184">
        <f>SUM(F45:F46)</f>
        <v>731759</v>
      </c>
      <c r="G47" s="187"/>
      <c r="H47" s="184">
        <f>SUM(H45:H46)</f>
        <v>778284</v>
      </c>
      <c r="I47" s="187"/>
      <c r="J47" s="184">
        <f>SUM(J45:J46)</f>
        <v>731759</v>
      </c>
    </row>
    <row r="48" spans="1:13" s="129" customFormat="1" ht="9" customHeight="1" x14ac:dyDescent="0.6">
      <c r="A48" s="128"/>
      <c r="C48" s="130"/>
      <c r="D48" s="215"/>
      <c r="E48" s="188"/>
      <c r="F48" s="189"/>
      <c r="G48" s="189"/>
      <c r="H48" s="189"/>
      <c r="I48" s="189"/>
      <c r="J48" s="189"/>
      <c r="K48" s="131"/>
      <c r="L48" s="131"/>
    </row>
    <row r="49" spans="1:13" s="82" customFormat="1" ht="22.2" x14ac:dyDescent="0.6">
      <c r="A49" s="16" t="s">
        <v>12</v>
      </c>
      <c r="B49" s="6"/>
      <c r="C49" s="2"/>
      <c r="D49" s="190">
        <f>SUM(D41+D47)</f>
        <v>2936668</v>
      </c>
      <c r="E49" s="187"/>
      <c r="F49" s="190">
        <f>SUM(F41+F47)</f>
        <v>3368951</v>
      </c>
      <c r="G49" s="187"/>
      <c r="H49" s="190">
        <f>SUM(H41+H47)</f>
        <v>2936668</v>
      </c>
      <c r="I49" s="187"/>
      <c r="J49" s="190">
        <f>SUM(J41+J47)</f>
        <v>3368951</v>
      </c>
    </row>
    <row r="50" spans="1:13" s="82" customFormat="1" ht="21.75" customHeight="1" x14ac:dyDescent="0.55000000000000004">
      <c r="A50" s="84"/>
      <c r="B50" s="23"/>
      <c r="C50" s="29"/>
      <c r="D50" s="9"/>
      <c r="E50" s="9"/>
      <c r="F50" s="9"/>
      <c r="G50" s="9"/>
      <c r="H50" s="75"/>
      <c r="I50" s="83"/>
      <c r="J50" s="75"/>
      <c r="K50" s="46"/>
    </row>
    <row r="51" spans="1:13" ht="21.75" customHeight="1" x14ac:dyDescent="0.6">
      <c r="A51" s="13" t="s">
        <v>41</v>
      </c>
      <c r="C51" s="2"/>
      <c r="D51" s="1"/>
      <c r="E51" s="1"/>
      <c r="F51" s="1"/>
      <c r="G51" s="1"/>
      <c r="H51" s="1"/>
      <c r="I51" s="1"/>
      <c r="J51" s="1"/>
    </row>
    <row r="52" spans="1:13" ht="21.75" customHeight="1" x14ac:dyDescent="0.55000000000000004">
      <c r="A52" s="14" t="s">
        <v>22</v>
      </c>
      <c r="C52" s="2"/>
      <c r="D52" s="1"/>
      <c r="E52" s="1"/>
      <c r="F52" s="1"/>
      <c r="G52" s="1"/>
      <c r="H52" s="1"/>
      <c r="I52" s="1"/>
      <c r="J52" s="1"/>
    </row>
    <row r="53" spans="1:13" ht="21.75" customHeight="1" x14ac:dyDescent="0.55000000000000004">
      <c r="A53" s="79" t="s">
        <v>25</v>
      </c>
      <c r="C53" s="2"/>
      <c r="K53" s="4"/>
    </row>
    <row r="54" spans="1:13" ht="21.75" customHeight="1" thickBot="1" x14ac:dyDescent="0.6">
      <c r="A54" s="124" t="s">
        <v>147</v>
      </c>
      <c r="C54" s="2"/>
      <c r="D54" s="85">
        <v>201600</v>
      </c>
      <c r="E54" s="1"/>
      <c r="F54" s="85">
        <v>201600</v>
      </c>
      <c r="G54" s="1"/>
      <c r="H54" s="85">
        <v>201600</v>
      </c>
      <c r="I54" s="1"/>
      <c r="J54" s="85">
        <v>201600</v>
      </c>
      <c r="K54" s="4"/>
    </row>
    <row r="55" spans="1:13" ht="21.75" customHeight="1" thickTop="1" x14ac:dyDescent="0.55000000000000004">
      <c r="A55" s="79" t="s">
        <v>30</v>
      </c>
      <c r="C55" s="2"/>
      <c r="D55" s="1"/>
      <c r="E55" s="1"/>
      <c r="K55" s="4"/>
    </row>
    <row r="56" spans="1:13" ht="21.75" customHeight="1" x14ac:dyDescent="0.55000000000000004">
      <c r="A56" s="124" t="s">
        <v>147</v>
      </c>
      <c r="C56" s="2"/>
      <c r="D56" s="1">
        <v>201600</v>
      </c>
      <c r="E56" s="1"/>
      <c r="F56" s="1">
        <v>201600</v>
      </c>
      <c r="G56" s="1"/>
      <c r="H56" s="1">
        <v>201600</v>
      </c>
      <c r="I56" s="1"/>
      <c r="J56" s="1">
        <v>201600</v>
      </c>
      <c r="K56" s="4"/>
    </row>
    <row r="57" spans="1:13" ht="21.75" customHeight="1" x14ac:dyDescent="0.55000000000000004">
      <c r="A57" s="43" t="s">
        <v>60</v>
      </c>
      <c r="C57" s="2"/>
      <c r="D57" s="1"/>
      <c r="E57" s="1"/>
      <c r="F57" s="1"/>
      <c r="G57" s="1"/>
      <c r="H57" s="1"/>
      <c r="I57" s="1"/>
      <c r="J57" s="76"/>
      <c r="K57" s="4"/>
      <c r="L57" s="37"/>
    </row>
    <row r="58" spans="1:13" ht="21.75" customHeight="1" x14ac:dyDescent="0.55000000000000004">
      <c r="A58" s="79" t="s">
        <v>26</v>
      </c>
      <c r="C58" s="2"/>
      <c r="D58" s="1"/>
      <c r="E58" s="1"/>
      <c r="F58" s="1"/>
      <c r="G58" s="1"/>
      <c r="H58" s="76"/>
      <c r="I58" s="1"/>
      <c r="J58" s="76"/>
      <c r="K58" s="4"/>
      <c r="L58" s="37"/>
      <c r="M58" s="101"/>
    </row>
    <row r="59" spans="1:13" ht="21.75" customHeight="1" x14ac:dyDescent="0.55000000000000004">
      <c r="A59" s="43" t="s">
        <v>39</v>
      </c>
      <c r="C59" s="2"/>
      <c r="D59" s="1">
        <v>20160</v>
      </c>
      <c r="E59" s="1"/>
      <c r="F59" s="1">
        <v>20160</v>
      </c>
      <c r="G59" s="1"/>
      <c r="H59" s="76">
        <v>20160</v>
      </c>
      <c r="I59" s="1"/>
      <c r="J59" s="1">
        <v>20160</v>
      </c>
      <c r="K59" s="98"/>
      <c r="L59" s="37"/>
      <c r="M59" s="101"/>
    </row>
    <row r="60" spans="1:13" ht="21.75" customHeight="1" x14ac:dyDescent="0.55000000000000004">
      <c r="A60" s="43" t="s">
        <v>79</v>
      </c>
      <c r="C60" s="2"/>
      <c r="D60" s="1">
        <v>2500000</v>
      </c>
      <c r="E60" s="1"/>
      <c r="F60" s="1">
        <v>2500000</v>
      </c>
      <c r="G60" s="1"/>
      <c r="H60" s="76">
        <v>2500000</v>
      </c>
      <c r="I60" s="1"/>
      <c r="J60" s="1">
        <v>2500000</v>
      </c>
      <c r="K60" s="98"/>
      <c r="L60" s="37"/>
      <c r="M60" s="101"/>
    </row>
    <row r="61" spans="1:13" ht="21.75" customHeight="1" x14ac:dyDescent="0.55000000000000004">
      <c r="A61" s="43" t="s">
        <v>59</v>
      </c>
      <c r="C61" s="2"/>
      <c r="D61" s="49">
        <v>28122298</v>
      </c>
      <c r="E61" s="9"/>
      <c r="F61" s="49">
        <v>26017255</v>
      </c>
      <c r="G61" s="9"/>
      <c r="H61" s="115">
        <v>13179696</v>
      </c>
      <c r="I61" s="9"/>
      <c r="J61" s="94">
        <v>13004536</v>
      </c>
      <c r="K61" s="98"/>
      <c r="L61" s="89"/>
      <c r="M61" s="89"/>
    </row>
    <row r="62" spans="1:13" ht="21.75" customHeight="1" x14ac:dyDescent="0.55000000000000004">
      <c r="A62" s="43" t="s">
        <v>57</v>
      </c>
      <c r="C62" s="2"/>
      <c r="D62" s="216">
        <v>1352032</v>
      </c>
      <c r="E62" s="9"/>
      <c r="F62" s="126">
        <v>1338149</v>
      </c>
      <c r="G62" s="9"/>
      <c r="H62" s="125">
        <v>2634249</v>
      </c>
      <c r="I62" s="9"/>
      <c r="J62" s="126">
        <v>2433155</v>
      </c>
      <c r="K62" s="98"/>
      <c r="L62" s="89"/>
      <c r="M62" s="89"/>
    </row>
    <row r="63" spans="1:13" ht="21.75" customHeight="1" x14ac:dyDescent="0.6">
      <c r="A63" s="16" t="s">
        <v>47</v>
      </c>
      <c r="C63" s="2"/>
      <c r="D63" s="186">
        <f>SUM(D55:D62)</f>
        <v>32196090</v>
      </c>
      <c r="E63" s="182"/>
      <c r="F63" s="186">
        <f>SUM(F56:F62)</f>
        <v>30077164</v>
      </c>
      <c r="G63" s="182"/>
      <c r="H63" s="186">
        <f>SUM(H56:H62)</f>
        <v>18535705</v>
      </c>
      <c r="I63" s="182"/>
      <c r="J63" s="186">
        <f>SUM(J56:J62)</f>
        <v>18159451</v>
      </c>
      <c r="K63" s="37"/>
    </row>
    <row r="64" spans="1:13" ht="21.75" customHeight="1" x14ac:dyDescent="0.6">
      <c r="A64" s="16"/>
      <c r="C64" s="2"/>
      <c r="D64" s="20"/>
      <c r="E64" s="5"/>
      <c r="F64" s="20"/>
      <c r="G64" s="5"/>
      <c r="H64" s="20"/>
      <c r="I64" s="5"/>
      <c r="J64" s="20"/>
      <c r="K64" s="37"/>
    </row>
    <row r="65" spans="1:15" ht="22.8" thickBot="1" x14ac:dyDescent="0.65">
      <c r="A65" s="16" t="s">
        <v>42</v>
      </c>
      <c r="C65" s="2"/>
      <c r="D65" s="185">
        <f>D49+D63</f>
        <v>35132758</v>
      </c>
      <c r="E65" s="182"/>
      <c r="F65" s="185">
        <f>F49+F63</f>
        <v>33446115</v>
      </c>
      <c r="G65" s="182"/>
      <c r="H65" s="185">
        <f>H49+H63</f>
        <v>21472373</v>
      </c>
      <c r="I65" s="182"/>
      <c r="J65" s="185">
        <f>J49+J63</f>
        <v>21528402</v>
      </c>
      <c r="K65" s="101"/>
      <c r="L65" s="101"/>
      <c r="M65" s="12"/>
      <c r="N65" s="12"/>
      <c r="O65" s="12"/>
    </row>
    <row r="66" spans="1:15" ht="22.8" thickTop="1" x14ac:dyDescent="0.6">
      <c r="A66" s="16"/>
      <c r="C66" s="2"/>
      <c r="D66" s="20"/>
      <c r="E66" s="5"/>
      <c r="F66" s="20"/>
      <c r="G66" s="20"/>
      <c r="H66" s="20"/>
      <c r="I66" s="20"/>
      <c r="J66" s="20"/>
      <c r="L66" s="12"/>
      <c r="M66" s="12"/>
      <c r="N66" s="12"/>
      <c r="O66" s="12"/>
    </row>
    <row r="67" spans="1:15" ht="21.75" customHeight="1" x14ac:dyDescent="0.6">
      <c r="A67" s="18" t="s">
        <v>61</v>
      </c>
      <c r="C67" s="17"/>
      <c r="D67" s="12"/>
      <c r="E67" s="12"/>
      <c r="F67" s="12"/>
      <c r="G67" s="12"/>
      <c r="H67" s="72"/>
      <c r="I67" s="12"/>
      <c r="J67" s="12"/>
    </row>
    <row r="68" spans="1:15" ht="24.75" customHeight="1" x14ac:dyDescent="0.6">
      <c r="A68" s="18" t="s">
        <v>89</v>
      </c>
      <c r="C68" s="17"/>
      <c r="D68" s="12"/>
      <c r="F68" s="12"/>
      <c r="H68" s="12"/>
      <c r="J68" s="12"/>
    </row>
    <row r="69" spans="1:15" ht="6" customHeight="1" x14ac:dyDescent="0.6">
      <c r="A69" s="18"/>
      <c r="C69" s="17"/>
      <c r="D69" s="12"/>
      <c r="F69" s="12"/>
      <c r="H69" s="12"/>
      <c r="J69" s="12"/>
    </row>
    <row r="70" spans="1:15" ht="22.2" customHeight="1" x14ac:dyDescent="0.6">
      <c r="A70" s="33"/>
      <c r="B70" s="33"/>
      <c r="C70" s="33"/>
      <c r="D70" s="219" t="s">
        <v>85</v>
      </c>
      <c r="E70" s="219"/>
      <c r="F70" s="219"/>
    </row>
    <row r="71" spans="1:15" ht="19.5" customHeight="1" x14ac:dyDescent="0.6">
      <c r="B71" s="23"/>
      <c r="C71" s="24"/>
      <c r="D71" s="219" t="s">
        <v>84</v>
      </c>
      <c r="E71" s="219"/>
      <c r="F71" s="219"/>
      <c r="G71" s="19"/>
      <c r="H71" s="219" t="s">
        <v>29</v>
      </c>
      <c r="I71" s="219"/>
      <c r="J71" s="219"/>
    </row>
    <row r="72" spans="1:15" ht="22.2" customHeight="1" x14ac:dyDescent="0.6">
      <c r="B72" s="23"/>
      <c r="C72" s="24"/>
      <c r="D72" s="222" t="s">
        <v>43</v>
      </c>
      <c r="E72" s="222"/>
      <c r="F72" s="222"/>
      <c r="G72" s="19"/>
      <c r="H72" s="222" t="s">
        <v>43</v>
      </c>
      <c r="I72" s="222"/>
      <c r="J72" s="222"/>
    </row>
    <row r="73" spans="1:15" ht="19.5" customHeight="1" x14ac:dyDescent="0.6">
      <c r="B73" s="23"/>
      <c r="C73" s="24"/>
      <c r="D73" s="222" t="s">
        <v>121</v>
      </c>
      <c r="E73" s="222"/>
      <c r="F73" s="222"/>
      <c r="G73" s="19"/>
      <c r="H73" s="222" t="s">
        <v>121</v>
      </c>
      <c r="I73" s="222"/>
      <c r="J73" s="222"/>
    </row>
    <row r="74" spans="1:15" ht="20.100000000000001" customHeight="1" x14ac:dyDescent="0.55000000000000004">
      <c r="B74" s="23" t="s">
        <v>0</v>
      </c>
      <c r="C74" s="24"/>
      <c r="D74" s="2">
        <v>2565</v>
      </c>
      <c r="E74" s="21"/>
      <c r="F74" s="2">
        <v>2564</v>
      </c>
      <c r="G74" s="21"/>
      <c r="H74" s="2">
        <v>2565</v>
      </c>
      <c r="I74" s="21"/>
      <c r="J74" s="2">
        <v>2564</v>
      </c>
    </row>
    <row r="75" spans="1:15" ht="20.100000000000001" customHeight="1" x14ac:dyDescent="0.55000000000000004">
      <c r="B75" s="162"/>
      <c r="C75" s="24"/>
      <c r="D75" s="2"/>
      <c r="E75" s="21"/>
      <c r="F75" s="77"/>
      <c r="G75" s="21"/>
      <c r="H75" s="2"/>
      <c r="I75" s="21"/>
      <c r="J75" s="2"/>
    </row>
    <row r="76" spans="1:15" ht="21" customHeight="1" x14ac:dyDescent="0.55000000000000004">
      <c r="B76" s="23"/>
      <c r="C76" s="24"/>
      <c r="D76" s="220" t="s">
        <v>54</v>
      </c>
      <c r="E76" s="220"/>
      <c r="F76" s="220"/>
      <c r="G76" s="220"/>
      <c r="H76" s="220"/>
      <c r="I76" s="220"/>
      <c r="J76" s="220"/>
    </row>
    <row r="77" spans="1:15" ht="21.75" customHeight="1" x14ac:dyDescent="0.6">
      <c r="A77" s="13" t="s">
        <v>13</v>
      </c>
      <c r="C77" s="21"/>
      <c r="D77" s="26"/>
      <c r="E77" s="41"/>
      <c r="F77" s="40"/>
      <c r="G77" s="41"/>
      <c r="H77" s="40"/>
      <c r="I77" s="41"/>
      <c r="J77" s="40"/>
    </row>
    <row r="78" spans="1:15" ht="21.75" customHeight="1" x14ac:dyDescent="0.55000000000000004">
      <c r="A78" s="10" t="s">
        <v>64</v>
      </c>
      <c r="B78" s="6">
        <v>6</v>
      </c>
      <c r="C78" s="21"/>
      <c r="D78" s="144">
        <f>H78</f>
        <v>2292400</v>
      </c>
      <c r="E78" s="39"/>
      <c r="F78" s="144">
        <f>J78</f>
        <v>2347772</v>
      </c>
      <c r="G78" s="39"/>
      <c r="H78" s="39">
        <v>2292400</v>
      </c>
      <c r="I78" s="39"/>
      <c r="J78" s="39">
        <v>2347772</v>
      </c>
      <c r="K78" s="98"/>
      <c r="L78" s="32"/>
      <c r="M78" s="32"/>
    </row>
    <row r="79" spans="1:15" ht="21.75" customHeight="1" x14ac:dyDescent="0.55000000000000004">
      <c r="A79" s="79" t="s">
        <v>76</v>
      </c>
      <c r="C79" s="21"/>
      <c r="D79" s="144">
        <f>H79</f>
        <v>278</v>
      </c>
      <c r="E79" s="39"/>
      <c r="F79" s="144">
        <f>J79</f>
        <v>308</v>
      </c>
      <c r="G79" s="39"/>
      <c r="H79" s="39">
        <v>278</v>
      </c>
      <c r="I79" s="39"/>
      <c r="J79" s="39">
        <v>308</v>
      </c>
      <c r="K79" s="98"/>
      <c r="L79" s="32"/>
      <c r="M79" s="32"/>
    </row>
    <row r="80" spans="1:15" ht="21.75" customHeight="1" x14ac:dyDescent="0.55000000000000004">
      <c r="A80" s="10" t="s">
        <v>65</v>
      </c>
      <c r="C80" s="21"/>
      <c r="D80" s="144">
        <f>H80</f>
        <v>26908</v>
      </c>
      <c r="E80" s="39"/>
      <c r="F80" s="144">
        <f>J80</f>
        <v>86704</v>
      </c>
      <c r="G80" s="39"/>
      <c r="H80" s="39">
        <v>26908</v>
      </c>
      <c r="I80" s="39"/>
      <c r="J80" s="39">
        <v>86704</v>
      </c>
      <c r="K80" s="98"/>
      <c r="L80" s="32"/>
      <c r="M80" s="32"/>
    </row>
    <row r="81" spans="1:13" ht="21.75" customHeight="1" x14ac:dyDescent="0.55000000000000004">
      <c r="A81" s="15" t="s">
        <v>66</v>
      </c>
      <c r="B81" s="6" t="s">
        <v>154</v>
      </c>
      <c r="C81" s="21"/>
      <c r="D81" s="144">
        <v>24055</v>
      </c>
      <c r="E81" s="39"/>
      <c r="F81" s="144">
        <v>21027</v>
      </c>
      <c r="G81" s="39"/>
      <c r="H81" s="39">
        <v>173182</v>
      </c>
      <c r="I81" s="39"/>
      <c r="J81" s="39">
        <v>80977</v>
      </c>
      <c r="K81" s="98"/>
      <c r="L81" s="32"/>
      <c r="M81" s="32"/>
    </row>
    <row r="82" spans="1:13" ht="21.75" customHeight="1" x14ac:dyDescent="0.55000000000000004">
      <c r="A82" s="79" t="s">
        <v>67</v>
      </c>
      <c r="C82" s="21"/>
      <c r="D82" s="144">
        <f>H82</f>
        <v>3771</v>
      </c>
      <c r="E82" s="39"/>
      <c r="F82" s="144">
        <f>J82</f>
        <v>1557</v>
      </c>
      <c r="G82" s="39"/>
      <c r="H82" s="7">
        <v>3771</v>
      </c>
      <c r="I82" s="39"/>
      <c r="J82" s="7">
        <v>1557</v>
      </c>
      <c r="K82" s="98"/>
      <c r="L82" s="32"/>
      <c r="M82" s="32"/>
    </row>
    <row r="83" spans="1:13" ht="21.75" customHeight="1" x14ac:dyDescent="0.6">
      <c r="A83" s="16" t="s">
        <v>15</v>
      </c>
      <c r="C83" s="21"/>
      <c r="D83" s="184">
        <f>SUM(D78:D82)</f>
        <v>2347412</v>
      </c>
      <c r="E83" s="182"/>
      <c r="F83" s="184">
        <f>SUM(F78:F82)</f>
        <v>2457368</v>
      </c>
      <c r="G83" s="182"/>
      <c r="H83" s="184">
        <f>SUM(H78:H82)</f>
        <v>2496539</v>
      </c>
      <c r="I83" s="182"/>
      <c r="J83" s="184">
        <f>SUM(J78:J82)</f>
        <v>2517318</v>
      </c>
      <c r="K83" s="4"/>
      <c r="L83" s="32"/>
      <c r="M83" s="32"/>
    </row>
    <row r="84" spans="1:13" ht="15" customHeight="1" x14ac:dyDescent="0.55000000000000004">
      <c r="C84" s="21"/>
      <c r="L84" s="32"/>
      <c r="M84" s="32"/>
    </row>
    <row r="85" spans="1:13" ht="19.2" customHeight="1" x14ac:dyDescent="0.6">
      <c r="A85" s="13" t="s">
        <v>16</v>
      </c>
      <c r="C85" s="21"/>
      <c r="D85" s="26"/>
      <c r="E85" s="7"/>
      <c r="F85" s="26"/>
      <c r="G85" s="7"/>
      <c r="H85" s="26"/>
      <c r="I85" s="7"/>
      <c r="J85" s="26"/>
      <c r="L85" s="32"/>
      <c r="M85" s="32"/>
    </row>
    <row r="86" spans="1:13" ht="21.75" customHeight="1" x14ac:dyDescent="0.55000000000000004">
      <c r="A86" s="15" t="s">
        <v>68</v>
      </c>
      <c r="C86" s="21"/>
      <c r="D86" s="7">
        <f>H86</f>
        <v>2059350</v>
      </c>
      <c r="E86" s="7"/>
      <c r="F86" s="7">
        <f>J86</f>
        <v>1879816</v>
      </c>
      <c r="G86" s="7"/>
      <c r="H86" s="7">
        <v>2059350</v>
      </c>
      <c r="I86" s="7"/>
      <c r="J86" s="7">
        <v>1879816</v>
      </c>
      <c r="K86" s="98"/>
      <c r="L86" s="32"/>
      <c r="M86" s="32"/>
    </row>
    <row r="87" spans="1:13" ht="21.75" customHeight="1" x14ac:dyDescent="0.55000000000000004">
      <c r="A87" s="79" t="s">
        <v>77</v>
      </c>
      <c r="C87" s="21"/>
      <c r="D87" s="7">
        <f>H87</f>
        <v>211093</v>
      </c>
      <c r="E87" s="7"/>
      <c r="F87" s="7">
        <f>J87</f>
        <v>316850</v>
      </c>
      <c r="G87" s="7"/>
      <c r="H87" s="7">
        <v>211093</v>
      </c>
      <c r="I87" s="7"/>
      <c r="J87" s="7">
        <v>316850</v>
      </c>
      <c r="K87" s="98"/>
      <c r="L87" s="32"/>
      <c r="M87" s="32"/>
    </row>
    <row r="88" spans="1:13" ht="21.75" customHeight="1" x14ac:dyDescent="0.55000000000000004">
      <c r="A88" s="79" t="s">
        <v>31</v>
      </c>
      <c r="C88" s="2"/>
      <c r="D88" s="7">
        <f>H88</f>
        <v>41593</v>
      </c>
      <c r="E88" s="7"/>
      <c r="F88" s="7">
        <f>J88</f>
        <v>49478</v>
      </c>
      <c r="G88" s="7"/>
      <c r="H88" s="7">
        <v>41593</v>
      </c>
      <c r="I88" s="7"/>
      <c r="J88" s="7">
        <v>49478</v>
      </c>
      <c r="K88" s="98"/>
      <c r="L88" s="32"/>
      <c r="M88" s="32"/>
    </row>
    <row r="89" spans="1:13" ht="21.75" customHeight="1" x14ac:dyDescent="0.6">
      <c r="A89" s="16" t="s">
        <v>17</v>
      </c>
      <c r="C89" s="21"/>
      <c r="D89" s="184">
        <f>SUM(D86:D88)</f>
        <v>2312036</v>
      </c>
      <c r="E89" s="182"/>
      <c r="F89" s="184">
        <f>SUM(F86:F88)</f>
        <v>2246144</v>
      </c>
      <c r="G89" s="182"/>
      <c r="H89" s="184">
        <f>SUM(H86:H88)</f>
        <v>2312036</v>
      </c>
      <c r="I89" s="182"/>
      <c r="J89" s="184">
        <f>SUM(J86:J88)</f>
        <v>2246144</v>
      </c>
      <c r="L89" s="32"/>
      <c r="M89" s="32"/>
    </row>
    <row r="90" spans="1:13" ht="14.1" customHeight="1" x14ac:dyDescent="0.6">
      <c r="A90" s="16"/>
      <c r="C90" s="21"/>
      <c r="D90" s="7"/>
      <c r="E90" s="7"/>
      <c r="F90" s="7"/>
      <c r="G90" s="42"/>
      <c r="H90" s="7"/>
      <c r="I90" s="7"/>
      <c r="J90" s="7"/>
      <c r="L90" s="32"/>
      <c r="M90" s="32"/>
    </row>
    <row r="91" spans="1:13" ht="21.75" customHeight="1" x14ac:dyDescent="0.6">
      <c r="A91" s="16" t="s">
        <v>159</v>
      </c>
      <c r="C91" s="21"/>
      <c r="D91" s="118">
        <f>D83-D89</f>
        <v>35376</v>
      </c>
      <c r="E91" s="118"/>
      <c r="F91" s="118">
        <f>F83-F89</f>
        <v>211224</v>
      </c>
      <c r="G91" s="66"/>
      <c r="H91" s="118">
        <f>H83-H89</f>
        <v>184503</v>
      </c>
      <c r="I91" s="118"/>
      <c r="J91" s="118">
        <f>J83-J89</f>
        <v>271174</v>
      </c>
      <c r="L91" s="32"/>
      <c r="M91" s="32"/>
    </row>
    <row r="92" spans="1:13" ht="21.75" customHeight="1" x14ac:dyDescent="0.55000000000000004">
      <c r="A92" s="79" t="s">
        <v>130</v>
      </c>
      <c r="B92" s="6" t="s">
        <v>155</v>
      </c>
      <c r="C92" s="21"/>
      <c r="D92" s="145">
        <v>1141885</v>
      </c>
      <c r="E92" s="157"/>
      <c r="F92" s="145">
        <v>1052548</v>
      </c>
      <c r="G92" s="157"/>
      <c r="H92" s="161">
        <v>0</v>
      </c>
      <c r="I92" s="157"/>
      <c r="J92" s="161">
        <v>0</v>
      </c>
      <c r="L92" s="32"/>
      <c r="M92" s="32"/>
    </row>
    <row r="93" spans="1:13" ht="21.75" customHeight="1" x14ac:dyDescent="0.55000000000000004">
      <c r="A93" s="79" t="s">
        <v>81</v>
      </c>
      <c r="B93" s="159"/>
      <c r="C93" s="21"/>
      <c r="D93" s="126">
        <f>H93</f>
        <v>-180</v>
      </c>
      <c r="E93" s="26"/>
      <c r="F93" s="126">
        <v>-75</v>
      </c>
      <c r="G93" s="26"/>
      <c r="H93" s="160">
        <v>-180</v>
      </c>
      <c r="I93" s="26"/>
      <c r="J93" s="160">
        <v>-75</v>
      </c>
      <c r="L93" s="32"/>
      <c r="M93" s="32"/>
    </row>
    <row r="94" spans="1:13" ht="22.2" x14ac:dyDescent="0.6">
      <c r="A94" s="104" t="s">
        <v>131</v>
      </c>
      <c r="C94" s="77"/>
      <c r="D94" s="181">
        <f>SUM(D91:D93)</f>
        <v>1177081</v>
      </c>
      <c r="E94" s="182"/>
      <c r="F94" s="181">
        <f>SUM(F91:F93)</f>
        <v>1263697</v>
      </c>
      <c r="G94" s="182"/>
      <c r="H94" s="181">
        <f>SUM(H91:H93)</f>
        <v>184323</v>
      </c>
      <c r="I94" s="182"/>
      <c r="J94" s="181">
        <f>SUM(J91:J93)</f>
        <v>271099</v>
      </c>
      <c r="L94" s="32"/>
      <c r="M94" s="32"/>
    </row>
    <row r="95" spans="1:13" ht="21.75" customHeight="1" x14ac:dyDescent="0.55000000000000004">
      <c r="A95" s="105" t="s">
        <v>164</v>
      </c>
      <c r="C95" s="77"/>
      <c r="D95" s="53">
        <f>H95</f>
        <v>4326</v>
      </c>
      <c r="E95" s="62"/>
      <c r="F95" s="53">
        <f>J95</f>
        <v>-27825</v>
      </c>
      <c r="G95" s="62"/>
      <c r="H95" s="53">
        <v>4326</v>
      </c>
      <c r="I95" s="62"/>
      <c r="J95" s="53">
        <v>-27825</v>
      </c>
      <c r="K95" s="78"/>
      <c r="L95" s="32"/>
      <c r="M95" s="32"/>
    </row>
    <row r="96" spans="1:13" ht="21.75" customHeight="1" thickBot="1" x14ac:dyDescent="0.65">
      <c r="A96" s="104" t="s">
        <v>132</v>
      </c>
      <c r="C96" s="77"/>
      <c r="D96" s="183">
        <f>SUM(D94:D95)</f>
        <v>1181407</v>
      </c>
      <c r="E96" s="182"/>
      <c r="F96" s="183">
        <f>SUM(F94:F95)</f>
        <v>1235872</v>
      </c>
      <c r="G96" s="182"/>
      <c r="H96" s="183">
        <f>SUM(H94:H95)</f>
        <v>188649</v>
      </c>
      <c r="I96" s="182"/>
      <c r="J96" s="183">
        <f>SUM(J94:J95)</f>
        <v>243274</v>
      </c>
      <c r="K96" s="37"/>
      <c r="L96" s="32"/>
      <c r="M96" s="32"/>
    </row>
    <row r="97" spans="1:11" ht="13.5" customHeight="1" thickTop="1" x14ac:dyDescent="0.6">
      <c r="A97" s="16"/>
      <c r="C97" s="77"/>
      <c r="D97" s="34"/>
      <c r="E97" s="28"/>
      <c r="F97" s="34"/>
      <c r="G97" s="5"/>
      <c r="H97" s="34"/>
      <c r="I97" s="5"/>
      <c r="J97" s="34"/>
      <c r="K97" s="37"/>
    </row>
    <row r="98" spans="1:11" ht="23.4" customHeight="1" x14ac:dyDescent="0.6">
      <c r="A98" s="16" t="s">
        <v>133</v>
      </c>
      <c r="D98" s="32"/>
      <c r="E98" s="32"/>
      <c r="F98" s="32"/>
      <c r="G98" s="32"/>
      <c r="H98" s="32"/>
      <c r="I98" s="32"/>
      <c r="J98" s="32"/>
    </row>
    <row r="99" spans="1:11" ht="23.4" customHeight="1" thickBot="1" x14ac:dyDescent="0.6">
      <c r="A99" s="79" t="s">
        <v>134</v>
      </c>
      <c r="D99" s="137">
        <f>D96/D54</f>
        <v>5.8601537698412702</v>
      </c>
      <c r="E99" s="136"/>
      <c r="F99" s="137">
        <f>F96/F54</f>
        <v>6.1303174603174604</v>
      </c>
      <c r="G99" s="136"/>
      <c r="H99" s="137">
        <f>H96/H54</f>
        <v>0.93575892857142862</v>
      </c>
      <c r="I99" s="136"/>
      <c r="J99" s="137">
        <f>J96/J54</f>
        <v>1.2067162698412699</v>
      </c>
    </row>
    <row r="100" spans="1:11" ht="21.75" customHeight="1" thickTop="1" x14ac:dyDescent="0.6">
      <c r="A100" s="16"/>
      <c r="D100" s="32"/>
      <c r="E100" s="32"/>
      <c r="F100" s="32"/>
      <c r="G100" s="32"/>
      <c r="H100" s="32"/>
      <c r="I100" s="32"/>
      <c r="J100" s="32"/>
    </row>
    <row r="101" spans="1:11" ht="25.2" customHeight="1" x14ac:dyDescent="0.6">
      <c r="A101" s="18" t="s">
        <v>61</v>
      </c>
      <c r="C101" s="17"/>
      <c r="D101" s="12"/>
      <c r="E101" s="12"/>
      <c r="F101" s="12"/>
      <c r="G101" s="12"/>
      <c r="H101" s="72"/>
      <c r="I101" s="12"/>
      <c r="J101" s="12"/>
    </row>
    <row r="102" spans="1:11" ht="21.75" customHeight="1" x14ac:dyDescent="0.6">
      <c r="A102" s="18" t="s">
        <v>44</v>
      </c>
      <c r="C102" s="17"/>
      <c r="D102" s="12"/>
      <c r="F102" s="12"/>
      <c r="H102" s="12"/>
      <c r="J102" s="12"/>
    </row>
    <row r="103" spans="1:11" ht="21.75" customHeight="1" x14ac:dyDescent="0.6">
      <c r="A103" s="18"/>
      <c r="C103" s="17"/>
      <c r="D103" s="12"/>
      <c r="F103" s="12"/>
      <c r="H103" s="12"/>
      <c r="J103" s="12"/>
    </row>
    <row r="104" spans="1:11" ht="21.75" customHeight="1" x14ac:dyDescent="0.6">
      <c r="A104" s="33"/>
      <c r="B104" s="33"/>
      <c r="C104" s="33"/>
      <c r="D104" s="218" t="s">
        <v>85</v>
      </c>
      <c r="E104" s="218"/>
      <c r="F104" s="218"/>
    </row>
    <row r="105" spans="1:11" ht="21.75" customHeight="1" x14ac:dyDescent="0.6">
      <c r="B105" s="23"/>
      <c r="C105" s="24"/>
      <c r="D105" s="218" t="s">
        <v>84</v>
      </c>
      <c r="E105" s="218"/>
      <c r="F105" s="218"/>
      <c r="G105" s="19"/>
      <c r="H105" s="218" t="s">
        <v>29</v>
      </c>
      <c r="I105" s="218"/>
      <c r="J105" s="218"/>
    </row>
    <row r="106" spans="1:11" ht="21.75" customHeight="1" x14ac:dyDescent="0.6">
      <c r="B106" s="23"/>
      <c r="C106" s="24"/>
      <c r="D106" s="223" t="s">
        <v>43</v>
      </c>
      <c r="E106" s="223"/>
      <c r="F106" s="223"/>
      <c r="G106" s="19"/>
      <c r="H106" s="223" t="s">
        <v>43</v>
      </c>
      <c r="I106" s="223"/>
      <c r="J106" s="223"/>
    </row>
    <row r="107" spans="1:11" ht="21.75" customHeight="1" x14ac:dyDescent="0.6">
      <c r="B107" s="23"/>
      <c r="C107" s="24"/>
      <c r="D107" s="222" t="s">
        <v>121</v>
      </c>
      <c r="E107" s="222"/>
      <c r="F107" s="222"/>
      <c r="G107" s="19"/>
      <c r="H107" s="222" t="s">
        <v>121</v>
      </c>
      <c r="I107" s="222"/>
      <c r="J107" s="222"/>
    </row>
    <row r="108" spans="1:11" ht="21.75" customHeight="1" x14ac:dyDescent="0.55000000000000004">
      <c r="B108" s="23" t="s">
        <v>0</v>
      </c>
      <c r="C108" s="24"/>
      <c r="D108" s="2">
        <v>2565</v>
      </c>
      <c r="E108" s="21"/>
      <c r="F108" s="2">
        <v>2564</v>
      </c>
      <c r="G108" s="21"/>
      <c r="H108" s="2">
        <v>2565</v>
      </c>
      <c r="I108" s="21"/>
      <c r="J108" s="2">
        <v>2564</v>
      </c>
    </row>
    <row r="109" spans="1:11" ht="21.75" customHeight="1" x14ac:dyDescent="0.55000000000000004">
      <c r="B109" s="162"/>
      <c r="C109" s="24"/>
      <c r="D109" s="2"/>
      <c r="E109" s="21"/>
      <c r="F109" s="77"/>
      <c r="G109" s="21"/>
      <c r="H109" s="2"/>
      <c r="I109" s="21"/>
      <c r="J109" s="2"/>
    </row>
    <row r="110" spans="1:11" ht="21.75" customHeight="1" x14ac:dyDescent="0.55000000000000004">
      <c r="B110" s="23"/>
      <c r="C110" s="24"/>
      <c r="D110" s="220" t="s">
        <v>54</v>
      </c>
      <c r="E110" s="220"/>
      <c r="F110" s="220"/>
      <c r="G110" s="220"/>
      <c r="H110" s="220"/>
      <c r="I110" s="220"/>
      <c r="J110" s="220"/>
    </row>
    <row r="111" spans="1:11" ht="21.75" customHeight="1" x14ac:dyDescent="0.6">
      <c r="A111" s="113" t="s">
        <v>132</v>
      </c>
      <c r="C111" s="77"/>
      <c r="D111" s="66">
        <f>D96</f>
        <v>1181407</v>
      </c>
      <c r="E111" s="20"/>
      <c r="F111" s="66">
        <f>F96</f>
        <v>1235872</v>
      </c>
      <c r="G111" s="20"/>
      <c r="H111" s="66">
        <f>H96</f>
        <v>188649</v>
      </c>
      <c r="I111" s="20"/>
      <c r="J111" s="66">
        <f>J96</f>
        <v>243274</v>
      </c>
    </row>
    <row r="112" spans="1:11" ht="21.75" customHeight="1" x14ac:dyDescent="0.6">
      <c r="A112" s="16"/>
      <c r="C112" s="77"/>
      <c r="D112" s="34"/>
      <c r="E112" s="28"/>
      <c r="F112" s="34"/>
      <c r="G112" s="5"/>
      <c r="H112" s="34"/>
      <c r="I112" s="5"/>
      <c r="J112" s="34"/>
    </row>
    <row r="113" spans="1:10" ht="21.75" customHeight="1" x14ac:dyDescent="0.6">
      <c r="A113" s="16" t="s">
        <v>34</v>
      </c>
      <c r="D113" s="32"/>
      <c r="E113" s="32"/>
      <c r="F113" s="32"/>
      <c r="G113" s="32"/>
      <c r="H113" s="32"/>
      <c r="I113" s="32"/>
      <c r="J113" s="32"/>
    </row>
    <row r="114" spans="1:10" ht="21.75" customHeight="1" x14ac:dyDescent="0.6">
      <c r="A114" s="13" t="s">
        <v>142</v>
      </c>
      <c r="D114" s="32"/>
      <c r="E114" s="32"/>
      <c r="F114" s="32"/>
      <c r="G114" s="32"/>
      <c r="H114" s="32"/>
      <c r="I114" s="32"/>
      <c r="J114" s="32"/>
    </row>
    <row r="115" spans="1:10" ht="21.75" customHeight="1" x14ac:dyDescent="0.6">
      <c r="A115" s="13" t="s">
        <v>141</v>
      </c>
      <c r="B115" s="207"/>
      <c r="D115" s="32"/>
      <c r="E115" s="32"/>
      <c r="F115" s="32"/>
      <c r="G115" s="32"/>
      <c r="H115" s="32"/>
      <c r="I115" s="32"/>
      <c r="J115" s="32"/>
    </row>
    <row r="116" spans="1:10" ht="21.75" customHeight="1" x14ac:dyDescent="0.55000000000000004">
      <c r="A116" s="79" t="s">
        <v>69</v>
      </c>
      <c r="B116" s="204">
        <v>4</v>
      </c>
      <c r="D116" s="171">
        <v>71534</v>
      </c>
      <c r="E116" s="32"/>
      <c r="F116" s="171">
        <v>190422</v>
      </c>
      <c r="G116" s="32"/>
      <c r="H116" s="171">
        <v>0</v>
      </c>
      <c r="I116" s="32"/>
      <c r="J116" s="172">
        <v>0</v>
      </c>
    </row>
    <row r="117" spans="1:10" ht="21.75" customHeight="1" x14ac:dyDescent="0.6">
      <c r="A117" s="16" t="s">
        <v>143</v>
      </c>
    </row>
    <row r="118" spans="1:10" ht="21.75" customHeight="1" x14ac:dyDescent="0.6">
      <c r="A118" s="16" t="s">
        <v>141</v>
      </c>
      <c r="D118" s="177">
        <f>SUM(D116:D116)</f>
        <v>71534</v>
      </c>
      <c r="E118" s="178"/>
      <c r="F118" s="177">
        <f>SUM(F116:F116)</f>
        <v>190422</v>
      </c>
      <c r="G118" s="178"/>
      <c r="H118" s="177">
        <f>SUM(H116:H116)</f>
        <v>0</v>
      </c>
      <c r="I118" s="178"/>
      <c r="J118" s="177">
        <f>SUM(J116:J116)</f>
        <v>0</v>
      </c>
    </row>
    <row r="119" spans="1:10" ht="21.75" customHeight="1" x14ac:dyDescent="0.6">
      <c r="A119" s="80" t="s">
        <v>144</v>
      </c>
      <c r="D119" s="32"/>
      <c r="E119" s="32"/>
      <c r="F119" s="64"/>
      <c r="G119" s="64"/>
      <c r="H119" s="64"/>
      <c r="I119" s="64"/>
      <c r="J119" s="64"/>
    </row>
    <row r="120" spans="1:10" ht="21.75" customHeight="1" x14ac:dyDescent="0.6">
      <c r="A120" s="80" t="s">
        <v>141</v>
      </c>
      <c r="B120" s="207"/>
      <c r="D120" s="32"/>
      <c r="E120" s="32"/>
      <c r="F120" s="64"/>
      <c r="G120" s="64"/>
      <c r="H120" s="64"/>
      <c r="I120" s="64"/>
      <c r="J120" s="64"/>
    </row>
    <row r="121" spans="1:10" ht="21.75" customHeight="1" x14ac:dyDescent="0.55000000000000004">
      <c r="A121" s="93" t="s">
        <v>82</v>
      </c>
      <c r="D121" s="32"/>
      <c r="E121" s="32"/>
      <c r="F121" s="64"/>
      <c r="G121" s="64"/>
      <c r="H121" s="64"/>
      <c r="I121" s="64"/>
      <c r="J121" s="64"/>
    </row>
    <row r="122" spans="1:10" ht="21.75" customHeight="1" x14ac:dyDescent="0.55000000000000004">
      <c r="A122" s="93" t="s">
        <v>80</v>
      </c>
      <c r="D122" s="32">
        <f>H122</f>
        <v>1036738</v>
      </c>
      <c r="F122" s="32">
        <f>J122</f>
        <v>599889</v>
      </c>
      <c r="H122" s="64">
        <v>1036738</v>
      </c>
      <c r="J122" s="64">
        <v>599889</v>
      </c>
    </row>
    <row r="123" spans="1:10" ht="21.75" customHeight="1" x14ac:dyDescent="0.55000000000000004">
      <c r="A123" s="43" t="s">
        <v>160</v>
      </c>
      <c r="B123" s="204"/>
      <c r="D123" s="32"/>
      <c r="F123" s="32"/>
      <c r="H123" s="64"/>
      <c r="J123" s="64"/>
    </row>
    <row r="124" spans="1:10" ht="21.75" customHeight="1" x14ac:dyDescent="0.55000000000000004">
      <c r="A124" s="43" t="s">
        <v>138</v>
      </c>
      <c r="B124" s="6">
        <v>4</v>
      </c>
      <c r="D124" s="75">
        <v>-95906</v>
      </c>
      <c r="E124" s="55"/>
      <c r="F124" s="75">
        <v>-89536</v>
      </c>
      <c r="G124" s="74"/>
      <c r="H124" s="92">
        <v>0</v>
      </c>
      <c r="I124" s="74"/>
      <c r="J124" s="92">
        <v>0</v>
      </c>
    </row>
    <row r="125" spans="1:10" ht="21.75" customHeight="1" x14ac:dyDescent="0.55000000000000004">
      <c r="A125" s="79" t="s">
        <v>113</v>
      </c>
    </row>
    <row r="126" spans="1:10" ht="21.75" customHeight="1" x14ac:dyDescent="0.55000000000000004">
      <c r="A126" s="138" t="s">
        <v>96</v>
      </c>
      <c r="D126" s="126">
        <f>H126</f>
        <v>-207347.6</v>
      </c>
      <c r="E126" s="62"/>
      <c r="F126" s="126">
        <f>J126</f>
        <v>-119978</v>
      </c>
      <c r="G126" s="62"/>
      <c r="H126" s="126">
        <v>-207347.6</v>
      </c>
      <c r="I126" s="62"/>
      <c r="J126" s="126">
        <v>-119978</v>
      </c>
    </row>
    <row r="127" spans="1:10" ht="21.75" customHeight="1" x14ac:dyDescent="0.6">
      <c r="A127" s="16" t="s">
        <v>145</v>
      </c>
    </row>
    <row r="128" spans="1:10" ht="21.75" customHeight="1" x14ac:dyDescent="0.6">
      <c r="A128" s="16" t="s">
        <v>141</v>
      </c>
      <c r="B128" s="207"/>
      <c r="D128" s="175">
        <f>SUM(D122:E126)</f>
        <v>733484.4</v>
      </c>
      <c r="E128" s="174"/>
      <c r="F128" s="175">
        <f>SUM(F122:G126)</f>
        <v>390375</v>
      </c>
      <c r="G128" s="174"/>
      <c r="H128" s="175">
        <f>SUM(H122:I126)</f>
        <v>829390.4</v>
      </c>
      <c r="I128" s="174"/>
      <c r="J128" s="175">
        <f>SUM(J122:J126)</f>
        <v>479911</v>
      </c>
    </row>
    <row r="129" spans="1:10" ht="21.75" customHeight="1" x14ac:dyDescent="0.6">
      <c r="A129" s="16" t="s">
        <v>116</v>
      </c>
      <c r="C129" s="25"/>
      <c r="D129" s="176">
        <f>SUM(D118,D128)</f>
        <v>805018.4</v>
      </c>
      <c r="E129" s="175"/>
      <c r="F129" s="176">
        <f>SUM(F118,F128)</f>
        <v>580797</v>
      </c>
      <c r="G129" s="175"/>
      <c r="H129" s="176">
        <f>SUM(H118,H128)</f>
        <v>829390.4</v>
      </c>
      <c r="I129" s="175"/>
      <c r="J129" s="176">
        <f>SUM(J118,J128)</f>
        <v>479911</v>
      </c>
    </row>
    <row r="130" spans="1:10" ht="21.75" customHeight="1" thickBot="1" x14ac:dyDescent="0.65">
      <c r="A130" s="31" t="s">
        <v>135</v>
      </c>
      <c r="B130" s="27"/>
      <c r="C130" s="25"/>
      <c r="D130" s="173">
        <f>SUM(D111,D129)</f>
        <v>1986425.4</v>
      </c>
      <c r="E130" s="174"/>
      <c r="F130" s="173">
        <f>SUM(F111,F129)</f>
        <v>1816669</v>
      </c>
      <c r="G130" s="174"/>
      <c r="H130" s="173">
        <f>SUM(H111,H129)</f>
        <v>1018039.4</v>
      </c>
      <c r="I130" s="174"/>
      <c r="J130" s="173">
        <f>SUM(J111,J129)</f>
        <v>723185</v>
      </c>
    </row>
    <row r="131" spans="1:10" ht="21.75" customHeight="1" thickTop="1" x14ac:dyDescent="0.55000000000000004"/>
    <row r="132" spans="1:10" ht="21.75" customHeight="1" x14ac:dyDescent="0.6">
      <c r="A132" s="18" t="s">
        <v>61</v>
      </c>
      <c r="C132" s="17"/>
      <c r="D132" s="12"/>
      <c r="E132" s="12"/>
      <c r="F132" s="12"/>
      <c r="G132" s="12"/>
      <c r="H132" s="72"/>
      <c r="I132" s="12"/>
      <c r="J132" s="12"/>
    </row>
    <row r="133" spans="1:10" ht="21.75" customHeight="1" x14ac:dyDescent="0.6">
      <c r="A133" s="18" t="s">
        <v>89</v>
      </c>
      <c r="C133" s="17"/>
      <c r="D133" s="12"/>
      <c r="F133" s="12"/>
      <c r="H133" s="12"/>
      <c r="J133" s="12"/>
    </row>
    <row r="134" spans="1:10" ht="21.75" customHeight="1" x14ac:dyDescent="0.6">
      <c r="A134" s="18"/>
      <c r="C134" s="17"/>
      <c r="D134" s="12"/>
      <c r="F134" s="12"/>
      <c r="H134" s="12"/>
      <c r="J134" s="12"/>
    </row>
    <row r="135" spans="1:10" ht="21.75" customHeight="1" x14ac:dyDescent="0.6">
      <c r="A135" s="33"/>
      <c r="B135" s="33"/>
      <c r="C135" s="33"/>
      <c r="D135" s="219" t="s">
        <v>85</v>
      </c>
      <c r="E135" s="219"/>
      <c r="F135" s="219"/>
    </row>
    <row r="136" spans="1:10" ht="21.75" customHeight="1" x14ac:dyDescent="0.6">
      <c r="B136" s="23"/>
      <c r="C136" s="24"/>
      <c r="D136" s="219" t="s">
        <v>84</v>
      </c>
      <c r="E136" s="219"/>
      <c r="F136" s="219"/>
      <c r="G136" s="19"/>
      <c r="H136" s="219" t="s">
        <v>29</v>
      </c>
      <c r="I136" s="219"/>
      <c r="J136" s="219"/>
    </row>
    <row r="137" spans="1:10" ht="21.75" customHeight="1" x14ac:dyDescent="0.6">
      <c r="B137" s="23"/>
      <c r="C137" s="24"/>
      <c r="D137" s="222" t="s">
        <v>122</v>
      </c>
      <c r="E137" s="222"/>
      <c r="F137" s="222"/>
      <c r="G137" s="19"/>
      <c r="H137" s="222" t="s">
        <v>122</v>
      </c>
      <c r="I137" s="222"/>
      <c r="J137" s="222"/>
    </row>
    <row r="138" spans="1:10" ht="21.75" customHeight="1" x14ac:dyDescent="0.6">
      <c r="B138" s="23"/>
      <c r="C138" s="24"/>
      <c r="D138" s="222" t="s">
        <v>121</v>
      </c>
      <c r="E138" s="222"/>
      <c r="F138" s="222"/>
      <c r="G138" s="19"/>
      <c r="H138" s="222" t="s">
        <v>121</v>
      </c>
      <c r="I138" s="222"/>
      <c r="J138" s="222"/>
    </row>
    <row r="139" spans="1:10" ht="21.75" customHeight="1" x14ac:dyDescent="0.55000000000000004">
      <c r="B139" s="23" t="s">
        <v>0</v>
      </c>
      <c r="C139" s="24"/>
      <c r="D139" s="2">
        <v>2565</v>
      </c>
      <c r="E139" s="21"/>
      <c r="F139" s="2">
        <v>2564</v>
      </c>
      <c r="G139" s="21"/>
      <c r="H139" s="2">
        <v>2565</v>
      </c>
      <c r="I139" s="21"/>
      <c r="J139" s="2">
        <v>2564</v>
      </c>
    </row>
    <row r="140" spans="1:10" ht="21.75" customHeight="1" x14ac:dyDescent="0.55000000000000004">
      <c r="B140" s="23"/>
      <c r="C140" s="24"/>
      <c r="D140" s="220" t="s">
        <v>54</v>
      </c>
      <c r="E140" s="220"/>
      <c r="F140" s="220"/>
      <c r="G140" s="220"/>
      <c r="H140" s="220"/>
      <c r="I140" s="220"/>
      <c r="J140" s="220"/>
    </row>
    <row r="141" spans="1:10" ht="21.75" customHeight="1" x14ac:dyDescent="0.6">
      <c r="A141" s="13" t="s">
        <v>13</v>
      </c>
      <c r="C141" s="21"/>
      <c r="D141" s="26"/>
      <c r="E141" s="41"/>
      <c r="F141" s="40"/>
      <c r="G141" s="41"/>
      <c r="H141" s="40"/>
      <c r="I141" s="41"/>
      <c r="J141" s="40"/>
    </row>
    <row r="142" spans="1:10" ht="21.75" customHeight="1" x14ac:dyDescent="0.55000000000000004">
      <c r="A142" s="10" t="s">
        <v>64</v>
      </c>
      <c r="B142" s="6">
        <v>6</v>
      </c>
      <c r="C142" s="21"/>
      <c r="D142" s="144">
        <f>H142</f>
        <v>5466429</v>
      </c>
      <c r="E142" s="39"/>
      <c r="F142" s="144">
        <f>J142</f>
        <v>4792197</v>
      </c>
      <c r="G142" s="39"/>
      <c r="H142" s="39">
        <v>5466429</v>
      </c>
      <c r="I142" s="39"/>
      <c r="J142" s="39">
        <v>4792197</v>
      </c>
    </row>
    <row r="143" spans="1:10" ht="21.75" customHeight="1" x14ac:dyDescent="0.55000000000000004">
      <c r="A143" s="79" t="s">
        <v>76</v>
      </c>
      <c r="C143" s="21"/>
      <c r="D143" s="144">
        <f t="shared" ref="D143:F146" si="1">H143</f>
        <v>952</v>
      </c>
      <c r="E143" s="39"/>
      <c r="F143" s="144">
        <f t="shared" si="1"/>
        <v>757</v>
      </c>
      <c r="G143" s="39"/>
      <c r="H143" s="39">
        <v>952</v>
      </c>
      <c r="I143" s="39"/>
      <c r="J143" s="39">
        <v>757</v>
      </c>
    </row>
    <row r="144" spans="1:10" ht="21.75" customHeight="1" x14ac:dyDescent="0.55000000000000004">
      <c r="A144" s="10" t="s">
        <v>65</v>
      </c>
      <c r="C144" s="21"/>
      <c r="D144" s="144">
        <f t="shared" si="1"/>
        <v>64373</v>
      </c>
      <c r="E144" s="39"/>
      <c r="F144" s="144">
        <f t="shared" si="1"/>
        <v>97584</v>
      </c>
      <c r="G144" s="39"/>
      <c r="H144" s="39">
        <v>64373</v>
      </c>
      <c r="I144" s="39"/>
      <c r="J144" s="39">
        <v>97584</v>
      </c>
    </row>
    <row r="145" spans="1:10" ht="21.75" customHeight="1" x14ac:dyDescent="0.55000000000000004">
      <c r="A145" s="15" t="s">
        <v>66</v>
      </c>
      <c r="B145" s="6" t="s">
        <v>154</v>
      </c>
      <c r="C145" s="21"/>
      <c r="D145" s="144">
        <v>24055</v>
      </c>
      <c r="E145" s="39"/>
      <c r="F145" s="144">
        <v>21027</v>
      </c>
      <c r="G145" s="39"/>
      <c r="H145" s="39">
        <v>173182</v>
      </c>
      <c r="I145" s="39"/>
      <c r="J145" s="39">
        <v>106457</v>
      </c>
    </row>
    <row r="146" spans="1:10" ht="21.75" customHeight="1" x14ac:dyDescent="0.55000000000000004">
      <c r="A146" s="79" t="s">
        <v>67</v>
      </c>
      <c r="C146" s="21"/>
      <c r="D146" s="144">
        <f t="shared" si="1"/>
        <v>4698</v>
      </c>
      <c r="E146" s="39"/>
      <c r="F146" s="144">
        <f t="shared" si="1"/>
        <v>2672</v>
      </c>
      <c r="G146" s="39"/>
      <c r="H146" s="7">
        <v>4698</v>
      </c>
      <c r="I146" s="39"/>
      <c r="J146" s="7">
        <v>2672</v>
      </c>
    </row>
    <row r="147" spans="1:10" ht="21.75" customHeight="1" x14ac:dyDescent="0.6">
      <c r="A147" s="16" t="s">
        <v>15</v>
      </c>
      <c r="C147" s="21"/>
      <c r="D147" s="68">
        <f>SUM(D142:D146)</f>
        <v>5560507</v>
      </c>
      <c r="E147" s="5"/>
      <c r="F147" s="68">
        <f>SUM(F142:F146)</f>
        <v>4914237</v>
      </c>
      <c r="G147" s="5"/>
      <c r="H147" s="68">
        <f>SUM(H142:H146)</f>
        <v>5709634</v>
      </c>
      <c r="I147" s="5"/>
      <c r="J147" s="68">
        <f>SUM(J142:J146)</f>
        <v>4999667</v>
      </c>
    </row>
    <row r="148" spans="1:10" ht="21.75" customHeight="1" x14ac:dyDescent="0.55000000000000004">
      <c r="C148" s="21"/>
    </row>
    <row r="149" spans="1:10" ht="21.75" customHeight="1" x14ac:dyDescent="0.6">
      <c r="A149" s="13" t="s">
        <v>16</v>
      </c>
      <c r="C149" s="21"/>
      <c r="D149" s="26"/>
      <c r="E149" s="7"/>
      <c r="F149" s="26"/>
      <c r="G149" s="7"/>
      <c r="H149" s="26"/>
      <c r="I149" s="7"/>
      <c r="J149" s="26"/>
    </row>
    <row r="150" spans="1:10" ht="21.75" customHeight="1" x14ac:dyDescent="0.55000000000000004">
      <c r="A150" s="15" t="s">
        <v>68</v>
      </c>
      <c r="C150" s="21"/>
      <c r="D150" s="7">
        <f>H150</f>
        <v>4666323</v>
      </c>
      <c r="E150" s="7"/>
      <c r="F150" s="7">
        <f>J150</f>
        <v>3477185</v>
      </c>
      <c r="G150" s="7"/>
      <c r="H150" s="7">
        <v>4666323</v>
      </c>
      <c r="I150" s="7"/>
      <c r="J150" s="7">
        <v>3477185</v>
      </c>
    </row>
    <row r="151" spans="1:10" ht="21.75" customHeight="1" x14ac:dyDescent="0.55000000000000004">
      <c r="A151" s="79" t="s">
        <v>77</v>
      </c>
      <c r="C151" s="21"/>
      <c r="D151" s="7">
        <f t="shared" ref="D151:F152" si="2">H151</f>
        <v>639559</v>
      </c>
      <c r="E151" s="7"/>
      <c r="F151" s="7">
        <f t="shared" si="2"/>
        <v>598544</v>
      </c>
      <c r="G151" s="7"/>
      <c r="H151" s="7">
        <v>639559</v>
      </c>
      <c r="I151" s="7"/>
      <c r="J151" s="7">
        <v>598544</v>
      </c>
    </row>
    <row r="152" spans="1:10" ht="21.75" customHeight="1" x14ac:dyDescent="0.55000000000000004">
      <c r="A152" s="79" t="s">
        <v>31</v>
      </c>
      <c r="C152" s="2"/>
      <c r="D152" s="7">
        <f t="shared" si="2"/>
        <v>91856</v>
      </c>
      <c r="E152" s="7"/>
      <c r="F152" s="7">
        <f t="shared" si="2"/>
        <v>88821</v>
      </c>
      <c r="G152" s="7"/>
      <c r="H152" s="7">
        <v>91856</v>
      </c>
      <c r="I152" s="7"/>
      <c r="J152" s="7">
        <v>88821</v>
      </c>
    </row>
    <row r="153" spans="1:10" ht="21.75" customHeight="1" x14ac:dyDescent="0.6">
      <c r="A153" s="16" t="s">
        <v>17</v>
      </c>
      <c r="C153" s="21"/>
      <c r="D153" s="184">
        <f>SUM(D150:D152)</f>
        <v>5397738</v>
      </c>
      <c r="E153" s="182"/>
      <c r="F153" s="184">
        <f>SUM(F150:F152)</f>
        <v>4164550</v>
      </c>
      <c r="G153" s="182"/>
      <c r="H153" s="184">
        <f>SUM(H150:H152)</f>
        <v>5397738</v>
      </c>
      <c r="I153" s="182"/>
      <c r="J153" s="184">
        <f>SUM(J150:J152)</f>
        <v>4164550</v>
      </c>
    </row>
    <row r="154" spans="1:10" ht="21.75" customHeight="1" x14ac:dyDescent="0.6">
      <c r="A154" s="16"/>
      <c r="C154" s="21"/>
      <c r="D154" s="7"/>
      <c r="E154" s="7"/>
      <c r="F154" s="7"/>
      <c r="G154" s="42"/>
      <c r="H154" s="7"/>
      <c r="I154" s="7"/>
      <c r="J154" s="7"/>
    </row>
    <row r="155" spans="1:10" ht="21.75" customHeight="1" x14ac:dyDescent="0.6">
      <c r="A155" s="16" t="s">
        <v>159</v>
      </c>
      <c r="C155" s="21"/>
      <c r="D155" s="118">
        <f>D147-D153</f>
        <v>162769</v>
      </c>
      <c r="E155" s="118"/>
      <c r="F155" s="118">
        <f>F147-F153</f>
        <v>749687</v>
      </c>
      <c r="G155" s="66"/>
      <c r="H155" s="118">
        <f>H147-H153</f>
        <v>311896</v>
      </c>
      <c r="I155" s="118"/>
      <c r="J155" s="118">
        <f>J147-J153</f>
        <v>835117</v>
      </c>
    </row>
    <row r="156" spans="1:10" ht="21.75" customHeight="1" x14ac:dyDescent="0.55000000000000004">
      <c r="A156" s="79" t="s">
        <v>130</v>
      </c>
      <c r="B156" s="6" t="s">
        <v>155</v>
      </c>
      <c r="C156" s="21"/>
      <c r="D156" s="145">
        <v>2079010</v>
      </c>
      <c r="E156" s="157"/>
      <c r="F156" s="145">
        <v>1848901</v>
      </c>
      <c r="G156" s="157"/>
      <c r="H156" s="161">
        <v>0</v>
      </c>
      <c r="I156" s="157"/>
      <c r="J156" s="161">
        <v>0</v>
      </c>
    </row>
    <row r="157" spans="1:10" ht="21.75" customHeight="1" x14ac:dyDescent="0.55000000000000004">
      <c r="A157" s="79" t="s">
        <v>81</v>
      </c>
      <c r="B157" s="159"/>
      <c r="C157" s="21"/>
      <c r="D157" s="126">
        <f>H157</f>
        <v>-320</v>
      </c>
      <c r="E157" s="26"/>
      <c r="F157" s="126">
        <f>J157</f>
        <v>-1033</v>
      </c>
      <c r="G157" s="26"/>
      <c r="H157" s="160">
        <v>-320</v>
      </c>
      <c r="I157" s="26"/>
      <c r="J157" s="160">
        <v>-1033</v>
      </c>
    </row>
    <row r="158" spans="1:10" ht="21.75" customHeight="1" x14ac:dyDescent="0.6">
      <c r="A158" s="104" t="s">
        <v>131</v>
      </c>
      <c r="C158" s="77"/>
      <c r="D158" s="181">
        <f>SUM(D155:D157)</f>
        <v>2241459</v>
      </c>
      <c r="E158" s="182"/>
      <c r="F158" s="181">
        <f>SUM(F155:F157)</f>
        <v>2597555</v>
      </c>
      <c r="G158" s="182"/>
      <c r="H158" s="181">
        <f>SUM(H155:H157)</f>
        <v>311576</v>
      </c>
      <c r="I158" s="182"/>
      <c r="J158" s="181">
        <f>SUM(J155:J157)</f>
        <v>834084</v>
      </c>
    </row>
    <row r="159" spans="1:10" ht="21.75" customHeight="1" x14ac:dyDescent="0.55000000000000004">
      <c r="A159" s="105" t="s">
        <v>162</v>
      </c>
      <c r="C159" s="77"/>
      <c r="D159" s="53">
        <f>H159</f>
        <v>-23523</v>
      </c>
      <c r="E159" s="62"/>
      <c r="F159" s="53">
        <f>J159</f>
        <v>-122884</v>
      </c>
      <c r="G159" s="62"/>
      <c r="H159" s="53">
        <v>-23523</v>
      </c>
      <c r="I159" s="62"/>
      <c r="J159" s="53">
        <v>-122884</v>
      </c>
    </row>
    <row r="160" spans="1:10" ht="21.75" customHeight="1" thickBot="1" x14ac:dyDescent="0.65">
      <c r="A160" s="104" t="s">
        <v>132</v>
      </c>
      <c r="C160" s="77"/>
      <c r="D160" s="183">
        <f>SUM(D158:D159)</f>
        <v>2217936</v>
      </c>
      <c r="E160" s="182"/>
      <c r="F160" s="183">
        <f>SUM(F158:F159)</f>
        <v>2474671</v>
      </c>
      <c r="G160" s="182"/>
      <c r="H160" s="183">
        <f>SUM(H158:H159)</f>
        <v>288053</v>
      </c>
      <c r="I160" s="182"/>
      <c r="J160" s="183">
        <f>SUM(J158:J159)</f>
        <v>711200</v>
      </c>
    </row>
    <row r="161" spans="1:10" ht="21.75" customHeight="1" thickTop="1" x14ac:dyDescent="0.6">
      <c r="A161" s="16"/>
      <c r="C161" s="77"/>
      <c r="D161" s="34"/>
      <c r="E161" s="28"/>
      <c r="F161" s="34"/>
      <c r="G161" s="5"/>
      <c r="H161" s="34"/>
      <c r="I161" s="5"/>
      <c r="J161" s="34"/>
    </row>
    <row r="162" spans="1:10" ht="21.75" customHeight="1" x14ac:dyDescent="0.6">
      <c r="A162" s="16" t="s">
        <v>133</v>
      </c>
      <c r="D162" s="32"/>
      <c r="E162" s="32"/>
      <c r="F162" s="32"/>
      <c r="G162" s="32"/>
      <c r="H162" s="32"/>
      <c r="I162" s="32"/>
      <c r="J162" s="32"/>
    </row>
    <row r="163" spans="1:10" ht="21.75" customHeight="1" thickBot="1" x14ac:dyDescent="0.6">
      <c r="A163" s="79" t="s">
        <v>134</v>
      </c>
      <c r="D163" s="217">
        <f>D160/201600</f>
        <v>11.001666666666667</v>
      </c>
      <c r="E163" s="136"/>
      <c r="F163" s="137">
        <f>F160/F56</f>
        <v>12.275153769841269</v>
      </c>
      <c r="G163" s="136"/>
      <c r="H163" s="137">
        <f>H160/H56</f>
        <v>1.4288343253968254</v>
      </c>
      <c r="I163" s="136"/>
      <c r="J163" s="137">
        <f>J160/J56</f>
        <v>3.5277777777777777</v>
      </c>
    </row>
    <row r="164" spans="1:10" ht="21.75" customHeight="1" thickTop="1" x14ac:dyDescent="0.6">
      <c r="A164" s="16"/>
      <c r="D164" s="32"/>
      <c r="E164" s="32"/>
      <c r="F164" s="32"/>
      <c r="G164" s="32"/>
      <c r="H164" s="32"/>
      <c r="I164" s="32"/>
      <c r="J164" s="32"/>
    </row>
    <row r="165" spans="1:10" ht="21.75" customHeight="1" x14ac:dyDescent="0.6">
      <c r="A165" s="18" t="s">
        <v>61</v>
      </c>
      <c r="C165" s="17"/>
      <c r="D165" s="12"/>
      <c r="E165" s="12"/>
      <c r="F165" s="12"/>
      <c r="G165" s="12"/>
      <c r="H165" s="72"/>
      <c r="I165" s="12"/>
      <c r="J165" s="12"/>
    </row>
    <row r="166" spans="1:10" ht="21.75" customHeight="1" x14ac:dyDescent="0.6">
      <c r="A166" s="18" t="s">
        <v>44</v>
      </c>
      <c r="C166" s="17"/>
      <c r="D166" s="12"/>
      <c r="F166" s="12"/>
      <c r="H166" s="12"/>
      <c r="J166" s="12"/>
    </row>
    <row r="167" spans="1:10" ht="21.75" customHeight="1" x14ac:dyDescent="0.6">
      <c r="A167" s="18"/>
      <c r="C167" s="17"/>
      <c r="D167" s="12"/>
      <c r="F167" s="12"/>
      <c r="H167" s="12"/>
      <c r="J167" s="12"/>
    </row>
    <row r="168" spans="1:10" ht="21.75" customHeight="1" x14ac:dyDescent="0.6">
      <c r="A168" s="33"/>
      <c r="B168" s="33"/>
      <c r="C168" s="33"/>
      <c r="D168" s="218" t="s">
        <v>85</v>
      </c>
      <c r="E168" s="218"/>
      <c r="F168" s="218"/>
    </row>
    <row r="169" spans="1:10" ht="21.75" customHeight="1" x14ac:dyDescent="0.6">
      <c r="B169" s="23"/>
      <c r="C169" s="24"/>
      <c r="D169" s="218" t="s">
        <v>84</v>
      </c>
      <c r="E169" s="218"/>
      <c r="F169" s="218"/>
      <c r="G169" s="19"/>
      <c r="H169" s="218" t="s">
        <v>29</v>
      </c>
      <c r="I169" s="218"/>
      <c r="J169" s="218"/>
    </row>
    <row r="170" spans="1:10" ht="21.75" customHeight="1" x14ac:dyDescent="0.6">
      <c r="B170" s="23"/>
      <c r="C170" s="24"/>
      <c r="D170" s="222" t="s">
        <v>122</v>
      </c>
      <c r="E170" s="222"/>
      <c r="F170" s="222"/>
      <c r="G170" s="19"/>
      <c r="H170" s="222" t="s">
        <v>122</v>
      </c>
      <c r="I170" s="222"/>
      <c r="J170" s="222"/>
    </row>
    <row r="171" spans="1:10" ht="21.75" customHeight="1" x14ac:dyDescent="0.6">
      <c r="B171" s="23"/>
      <c r="C171" s="24"/>
      <c r="D171" s="222" t="s">
        <v>121</v>
      </c>
      <c r="E171" s="222"/>
      <c r="F171" s="222"/>
      <c r="G171" s="19"/>
      <c r="H171" s="222" t="s">
        <v>121</v>
      </c>
      <c r="I171" s="222"/>
      <c r="J171" s="222"/>
    </row>
    <row r="172" spans="1:10" ht="21.75" customHeight="1" x14ac:dyDescent="0.55000000000000004">
      <c r="B172" s="23" t="s">
        <v>0</v>
      </c>
      <c r="C172" s="24"/>
      <c r="D172" s="2">
        <v>2565</v>
      </c>
      <c r="E172" s="21"/>
      <c r="F172" s="2">
        <v>2564</v>
      </c>
      <c r="G172" s="21"/>
      <c r="H172" s="2">
        <v>2565</v>
      </c>
      <c r="I172" s="21"/>
      <c r="J172" s="2">
        <v>2564</v>
      </c>
    </row>
    <row r="173" spans="1:10" ht="21.75" customHeight="1" x14ac:dyDescent="0.55000000000000004">
      <c r="B173" s="23"/>
      <c r="C173" s="24"/>
      <c r="D173" s="220" t="s">
        <v>54</v>
      </c>
      <c r="E173" s="220"/>
      <c r="F173" s="220"/>
      <c r="G173" s="220"/>
      <c r="H173" s="220"/>
      <c r="I173" s="220"/>
      <c r="J173" s="220"/>
    </row>
    <row r="174" spans="1:10" ht="21.75" customHeight="1" x14ac:dyDescent="0.6">
      <c r="A174" s="113" t="s">
        <v>132</v>
      </c>
      <c r="C174" s="77"/>
      <c r="D174" s="66">
        <f>D160</f>
        <v>2217936</v>
      </c>
      <c r="E174" s="20"/>
      <c r="F174" s="66">
        <f>F160</f>
        <v>2474671</v>
      </c>
      <c r="G174" s="20"/>
      <c r="H174" s="66">
        <f>H160</f>
        <v>288053</v>
      </c>
      <c r="I174" s="20"/>
      <c r="J174" s="66">
        <f>J160</f>
        <v>711200</v>
      </c>
    </row>
    <row r="175" spans="1:10" ht="21.75" customHeight="1" x14ac:dyDescent="0.6">
      <c r="A175" s="16"/>
      <c r="C175" s="77"/>
      <c r="D175" s="34"/>
      <c r="E175" s="28"/>
      <c r="F175" s="34"/>
      <c r="G175" s="5"/>
      <c r="H175" s="34"/>
      <c r="I175" s="5"/>
      <c r="J175" s="34"/>
    </row>
    <row r="176" spans="1:10" ht="21.75" customHeight="1" x14ac:dyDescent="0.6">
      <c r="A176" s="16" t="s">
        <v>34</v>
      </c>
      <c r="D176" s="32"/>
      <c r="E176" s="32"/>
      <c r="F176" s="32"/>
      <c r="G176" s="32"/>
      <c r="H176" s="32"/>
      <c r="I176" s="32"/>
      <c r="J176" s="32"/>
    </row>
    <row r="177" spans="1:10" ht="21.75" customHeight="1" x14ac:dyDescent="0.6">
      <c r="A177" s="13" t="s">
        <v>142</v>
      </c>
      <c r="D177" s="32"/>
      <c r="E177" s="32"/>
      <c r="F177" s="32"/>
      <c r="G177" s="32"/>
      <c r="H177" s="32"/>
      <c r="I177" s="32"/>
      <c r="J177" s="32"/>
    </row>
    <row r="178" spans="1:10" ht="21.75" customHeight="1" x14ac:dyDescent="0.6">
      <c r="A178" s="13" t="s">
        <v>141</v>
      </c>
      <c r="B178" s="207"/>
      <c r="D178" s="32"/>
      <c r="E178" s="32"/>
      <c r="F178" s="32"/>
      <c r="G178" s="32"/>
      <c r="H178" s="32"/>
      <c r="I178" s="32"/>
      <c r="J178" s="32"/>
    </row>
    <row r="179" spans="1:10" ht="21.75" customHeight="1" x14ac:dyDescent="0.55000000000000004">
      <c r="A179" s="79" t="s">
        <v>69</v>
      </c>
      <c r="B179" s="6">
        <v>4</v>
      </c>
      <c r="D179" s="171">
        <v>104022</v>
      </c>
      <c r="E179" s="32"/>
      <c r="F179" s="171">
        <v>190277</v>
      </c>
      <c r="G179" s="32"/>
      <c r="H179" s="171">
        <v>0</v>
      </c>
      <c r="I179" s="32"/>
      <c r="J179" s="172">
        <v>0</v>
      </c>
    </row>
    <row r="180" spans="1:10" ht="21.75" customHeight="1" x14ac:dyDescent="0.6">
      <c r="A180" s="16" t="s">
        <v>143</v>
      </c>
    </row>
    <row r="181" spans="1:10" ht="21.75" customHeight="1" x14ac:dyDescent="0.6">
      <c r="A181" s="16" t="s">
        <v>141</v>
      </c>
      <c r="B181" s="207"/>
      <c r="D181" s="179">
        <f>SUM(D179:D179)</f>
        <v>104022</v>
      </c>
      <c r="E181" s="180"/>
      <c r="F181" s="179">
        <f>SUM(F179:F179)</f>
        <v>190277</v>
      </c>
      <c r="G181" s="180"/>
      <c r="H181" s="179">
        <f>SUM(H179:H179)</f>
        <v>0</v>
      </c>
      <c r="I181" s="180"/>
      <c r="J181" s="179">
        <f>SUM(J179:J179)</f>
        <v>0</v>
      </c>
    </row>
    <row r="182" spans="1:10" ht="21.75" customHeight="1" x14ac:dyDescent="0.6">
      <c r="A182" s="16"/>
      <c r="D182" s="48"/>
      <c r="E182" s="48"/>
      <c r="F182" s="48"/>
      <c r="G182" s="48"/>
      <c r="H182" s="48"/>
      <c r="I182" s="48"/>
      <c r="J182" s="48"/>
    </row>
    <row r="183" spans="1:10" ht="21.75" customHeight="1" x14ac:dyDescent="0.6">
      <c r="A183" s="80" t="s">
        <v>144</v>
      </c>
      <c r="D183" s="32"/>
      <c r="E183" s="32"/>
      <c r="F183" s="64"/>
      <c r="G183" s="64"/>
      <c r="H183" s="64"/>
      <c r="I183" s="64"/>
      <c r="J183" s="64"/>
    </row>
    <row r="184" spans="1:10" ht="21.75" customHeight="1" x14ac:dyDescent="0.6">
      <c r="A184" s="80" t="s">
        <v>141</v>
      </c>
      <c r="B184" s="207"/>
      <c r="D184" s="32"/>
      <c r="E184" s="32"/>
      <c r="F184" s="64"/>
      <c r="G184" s="64"/>
      <c r="H184" s="64"/>
      <c r="I184" s="64"/>
      <c r="J184" s="64"/>
    </row>
    <row r="185" spans="1:10" ht="21.75" customHeight="1" x14ac:dyDescent="0.55000000000000004">
      <c r="A185" s="93" t="s">
        <v>82</v>
      </c>
      <c r="D185" s="32"/>
      <c r="E185" s="32"/>
      <c r="F185" s="64"/>
      <c r="G185" s="64"/>
      <c r="H185" s="64"/>
      <c r="I185" s="64"/>
      <c r="J185" s="64"/>
    </row>
    <row r="186" spans="1:10" ht="21.75" customHeight="1" x14ac:dyDescent="0.55000000000000004">
      <c r="A186" s="93" t="s">
        <v>80</v>
      </c>
      <c r="B186" s="6">
        <v>3</v>
      </c>
      <c r="D186" s="32">
        <f>H186</f>
        <v>251768</v>
      </c>
      <c r="F186" s="32">
        <f>J186</f>
        <v>755467</v>
      </c>
      <c r="H186" s="64">
        <v>251768</v>
      </c>
      <c r="J186" s="64">
        <v>755467</v>
      </c>
    </row>
    <row r="187" spans="1:10" ht="21.75" customHeight="1" x14ac:dyDescent="0.55000000000000004">
      <c r="A187" s="43" t="s">
        <v>137</v>
      </c>
      <c r="B187" s="6">
        <v>4</v>
      </c>
      <c r="D187" s="75">
        <v>-291233</v>
      </c>
      <c r="E187" s="55"/>
      <c r="F187" s="75">
        <v>-75770</v>
      </c>
      <c r="G187" s="74"/>
      <c r="H187" s="92">
        <v>0</v>
      </c>
      <c r="I187" s="74"/>
      <c r="J187" s="92">
        <v>0</v>
      </c>
    </row>
    <row r="188" spans="1:10" ht="21.75" customHeight="1" x14ac:dyDescent="0.55000000000000004">
      <c r="A188" s="79" t="s">
        <v>113</v>
      </c>
    </row>
    <row r="189" spans="1:10" ht="21.75" customHeight="1" x14ac:dyDescent="0.55000000000000004">
      <c r="A189" s="138" t="s">
        <v>96</v>
      </c>
      <c r="D189" s="126">
        <f>H189</f>
        <v>-50674</v>
      </c>
      <c r="E189" s="62"/>
      <c r="F189" s="126">
        <f>J189</f>
        <v>-151094</v>
      </c>
      <c r="G189" s="62"/>
      <c r="H189" s="126">
        <v>-50674</v>
      </c>
      <c r="I189" s="62"/>
      <c r="J189" s="126">
        <v>-151094</v>
      </c>
    </row>
    <row r="190" spans="1:10" ht="21.75" customHeight="1" x14ac:dyDescent="0.6">
      <c r="A190" s="16" t="s">
        <v>145</v>
      </c>
    </row>
    <row r="191" spans="1:10" ht="21.75" customHeight="1" x14ac:dyDescent="0.6">
      <c r="A191" s="16" t="s">
        <v>141</v>
      </c>
      <c r="B191" s="207"/>
      <c r="D191" s="175">
        <f>SUM(D186:E189)</f>
        <v>-90139</v>
      </c>
      <c r="E191" s="174"/>
      <c r="F191" s="175">
        <f>SUM(F186:G189)</f>
        <v>528603</v>
      </c>
      <c r="G191" s="174"/>
      <c r="H191" s="175">
        <f>SUM(H186:I189)</f>
        <v>201094</v>
      </c>
      <c r="I191" s="174"/>
      <c r="J191" s="175">
        <f>SUM(J186:J189)</f>
        <v>604373</v>
      </c>
    </row>
    <row r="192" spans="1:10" ht="21.75" customHeight="1" x14ac:dyDescent="0.6">
      <c r="A192" s="16" t="s">
        <v>116</v>
      </c>
      <c r="C192" s="25"/>
      <c r="D192" s="176">
        <f>SUM(D181,D191)</f>
        <v>13883</v>
      </c>
      <c r="E192" s="175"/>
      <c r="F192" s="176">
        <f>SUM(F181,F191)</f>
        <v>718880</v>
      </c>
      <c r="G192" s="175"/>
      <c r="H192" s="176">
        <f>SUM(H181,H191)</f>
        <v>201094</v>
      </c>
      <c r="I192" s="175"/>
      <c r="J192" s="176">
        <f>SUM(J181,J191)</f>
        <v>604373</v>
      </c>
    </row>
    <row r="193" spans="1:10" ht="21.75" customHeight="1" thickBot="1" x14ac:dyDescent="0.65">
      <c r="A193" s="31" t="s">
        <v>135</v>
      </c>
      <c r="B193" s="27"/>
      <c r="C193" s="25"/>
      <c r="D193" s="173">
        <f>SUM(D174,D192)</f>
        <v>2231819</v>
      </c>
      <c r="E193" s="174"/>
      <c r="F193" s="173">
        <f>SUM(F174,F192)</f>
        <v>3193551</v>
      </c>
      <c r="G193" s="174"/>
      <c r="H193" s="173">
        <f>SUM(H174,H192)</f>
        <v>489147</v>
      </c>
      <c r="I193" s="174"/>
      <c r="J193" s="173">
        <f>SUM(J174,J192)</f>
        <v>1315573</v>
      </c>
    </row>
    <row r="194" spans="1:10" ht="21.75" customHeight="1" thickTop="1" x14ac:dyDescent="0.55000000000000004"/>
  </sheetData>
  <mergeCells count="40">
    <mergeCell ref="D138:F138"/>
    <mergeCell ref="H138:J138"/>
    <mergeCell ref="D171:F171"/>
    <mergeCell ref="H171:J171"/>
    <mergeCell ref="D173:J173"/>
    <mergeCell ref="D140:J140"/>
    <mergeCell ref="D168:F168"/>
    <mergeCell ref="D169:F169"/>
    <mergeCell ref="H169:J169"/>
    <mergeCell ref="D170:F170"/>
    <mergeCell ref="H170:J170"/>
    <mergeCell ref="D135:F135"/>
    <mergeCell ref="D136:F136"/>
    <mergeCell ref="H136:J136"/>
    <mergeCell ref="D137:F137"/>
    <mergeCell ref="H137:J137"/>
    <mergeCell ref="D110:J110"/>
    <mergeCell ref="D104:F104"/>
    <mergeCell ref="D105:F105"/>
    <mergeCell ref="H105:J105"/>
    <mergeCell ref="D106:F106"/>
    <mergeCell ref="H106:J106"/>
    <mergeCell ref="D107:F107"/>
    <mergeCell ref="H107:J107"/>
    <mergeCell ref="D4:F4"/>
    <mergeCell ref="D31:F31"/>
    <mergeCell ref="D70:F70"/>
    <mergeCell ref="D76:J76"/>
    <mergeCell ref="D5:F5"/>
    <mergeCell ref="H5:J5"/>
    <mergeCell ref="D32:F32"/>
    <mergeCell ref="H32:J32"/>
    <mergeCell ref="D9:J9"/>
    <mergeCell ref="D36:J36"/>
    <mergeCell ref="D71:F71"/>
    <mergeCell ref="H71:J71"/>
    <mergeCell ref="D73:F73"/>
    <mergeCell ref="H72:J72"/>
    <mergeCell ref="H73:J73"/>
    <mergeCell ref="D72:F72"/>
  </mergeCells>
  <phoneticPr fontId="5" type="noConversion"/>
  <pageMargins left="0.7" right="0.25" top="0.48" bottom="0.5" header="0.5" footer="0.5"/>
  <pageSetup paperSize="9" scale="78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5" manualBreakCount="5">
    <brk id="27" max="9" man="1"/>
    <brk id="66" max="9" man="1"/>
    <brk id="100" max="9" man="1"/>
    <brk id="131" max="9" man="1"/>
    <brk id="164" max="9" man="1"/>
  </rowBreaks>
  <ignoredErrors>
    <ignoredError sqref="D158 F158 D94" formula="1"/>
    <ignoredError sqref="D63" formulaRange="1"/>
    <ignoredError sqref="B81 B14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51"/>
  <sheetViews>
    <sheetView showGridLines="0" view="pageBreakPreview" topLeftCell="A17" zoomScale="80" zoomScaleNormal="55" zoomScaleSheetLayoutView="80" workbookViewId="0">
      <selection activeCell="B17" sqref="B17"/>
    </sheetView>
  </sheetViews>
  <sheetFormatPr defaultColWidth="9.125" defaultRowHeight="22.5" customHeight="1" x14ac:dyDescent="0.55000000000000004"/>
  <cols>
    <col min="1" max="1" width="47.375" style="4" customWidth="1"/>
    <col min="2" max="2" width="9.25" style="4" customWidth="1"/>
    <col min="3" max="3" width="17.625" style="4" customWidth="1"/>
    <col min="4" max="4" width="1.375" style="4" customWidth="1"/>
    <col min="5" max="5" width="16.625" style="4" customWidth="1"/>
    <col min="6" max="6" width="1.375" style="4" customWidth="1"/>
    <col min="7" max="7" width="16.625" style="4" customWidth="1"/>
    <col min="8" max="8" width="1.375" style="4" customWidth="1"/>
    <col min="9" max="9" width="16.625" style="4" customWidth="1"/>
    <col min="10" max="10" width="1.375" style="4" customWidth="1"/>
    <col min="11" max="11" width="23.625" style="4" customWidth="1"/>
    <col min="12" max="12" width="1.375" style="4" customWidth="1"/>
    <col min="13" max="13" width="18.125" style="4" customWidth="1"/>
    <col min="14" max="14" width="1.375" style="4" customWidth="1"/>
    <col min="15" max="15" width="19.125" style="4" customWidth="1"/>
    <col min="16" max="16" width="1.375" style="4" customWidth="1"/>
    <col min="17" max="17" width="18.875" style="4" customWidth="1"/>
    <col min="18" max="18" width="1.375" style="4" customWidth="1"/>
    <col min="19" max="19" width="18.625" style="4" customWidth="1"/>
    <col min="20" max="20" width="1.375" style="4" customWidth="1"/>
    <col min="21" max="21" width="16.25" style="4" customWidth="1"/>
    <col min="22" max="22" width="1.375" style="4" customWidth="1"/>
    <col min="23" max="23" width="9.125" style="4"/>
    <col min="24" max="24" width="14" style="4" bestFit="1" customWidth="1"/>
    <col min="25" max="25" width="13.625" style="4" bestFit="1" customWidth="1"/>
    <col min="26" max="16384" width="9.125" style="4"/>
  </cols>
  <sheetData>
    <row r="1" spans="1:22" ht="23.4" x14ac:dyDescent="0.6">
      <c r="A1" s="91" t="s">
        <v>61</v>
      </c>
      <c r="B1" s="37"/>
      <c r="C1" s="37"/>
      <c r="D1" s="37"/>
      <c r="E1" s="37"/>
      <c r="F1" s="37"/>
    </row>
    <row r="2" spans="1:22" ht="23.4" x14ac:dyDescent="0.6">
      <c r="A2" s="225" t="s">
        <v>45</v>
      </c>
      <c r="B2" s="225"/>
      <c r="C2" s="225"/>
      <c r="D2" s="38"/>
      <c r="E2" s="38"/>
      <c r="F2" s="38"/>
    </row>
    <row r="3" spans="1:22" ht="22.8" customHeight="1" x14ac:dyDescent="0.6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Q3" s="22"/>
      <c r="R3" s="22"/>
      <c r="S3" s="22"/>
      <c r="T3" s="22"/>
      <c r="U3" s="22"/>
    </row>
    <row r="4" spans="1:22" s="46" customFormat="1" ht="21.6" customHeight="1" x14ac:dyDescent="0.6">
      <c r="A4" s="90"/>
      <c r="B4" s="30"/>
      <c r="C4" s="218" t="s">
        <v>78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2" s="30" customFormat="1" ht="20.100000000000001" customHeight="1" x14ac:dyDescent="0.6">
      <c r="A5" s="58"/>
      <c r="C5" s="29"/>
      <c r="D5" s="29"/>
      <c r="E5" s="227" t="s">
        <v>53</v>
      </c>
      <c r="F5" s="227"/>
      <c r="G5" s="227"/>
      <c r="H5" s="227"/>
      <c r="I5" s="227"/>
      <c r="J5" s="29"/>
      <c r="K5" s="228" t="s">
        <v>57</v>
      </c>
      <c r="L5" s="228"/>
      <c r="M5" s="228"/>
      <c r="N5" s="228"/>
      <c r="O5" s="228"/>
      <c r="P5" s="228"/>
      <c r="Q5" s="228"/>
      <c r="R5" s="228"/>
      <c r="S5" s="228"/>
      <c r="T5" s="29"/>
      <c r="U5" s="29"/>
    </row>
    <row r="6" spans="1:22" s="30" customFormat="1" ht="20.100000000000001" customHeight="1" x14ac:dyDescent="0.6">
      <c r="A6" s="58"/>
      <c r="C6" s="29"/>
      <c r="D6" s="29"/>
      <c r="J6" s="54"/>
      <c r="K6" s="45" t="s">
        <v>83</v>
      </c>
      <c r="L6" s="29"/>
      <c r="M6" s="45"/>
      <c r="N6" s="29"/>
      <c r="O6" s="29"/>
      <c r="Q6" s="45"/>
      <c r="R6" s="29"/>
      <c r="S6" s="45"/>
      <c r="T6" s="29"/>
      <c r="U6" s="29"/>
    </row>
    <row r="7" spans="1:22" s="30" customFormat="1" ht="20.100000000000001" customHeight="1" x14ac:dyDescent="0.6">
      <c r="A7" s="58"/>
      <c r="C7" s="29"/>
      <c r="D7" s="29"/>
      <c r="J7" s="54"/>
      <c r="K7" s="45" t="s">
        <v>92</v>
      </c>
      <c r="L7" s="29"/>
      <c r="M7" s="45"/>
      <c r="N7" s="29"/>
      <c r="O7" s="54" t="s">
        <v>117</v>
      </c>
      <c r="Q7" s="45" t="s">
        <v>118</v>
      </c>
      <c r="R7" s="29"/>
      <c r="S7" s="45"/>
      <c r="T7" s="29"/>
      <c r="U7" s="29"/>
    </row>
    <row r="8" spans="1:22" s="30" customFormat="1" ht="22.2" customHeight="1" x14ac:dyDescent="0.6">
      <c r="A8" s="58"/>
      <c r="C8" s="29" t="s">
        <v>22</v>
      </c>
      <c r="D8" s="29"/>
      <c r="E8" s="226"/>
      <c r="F8" s="226"/>
      <c r="G8" s="226"/>
      <c r="H8" s="29"/>
      <c r="I8" s="54"/>
      <c r="J8" s="29"/>
      <c r="K8" s="45" t="s">
        <v>90</v>
      </c>
      <c r="L8" s="29"/>
      <c r="M8" s="45" t="s">
        <v>97</v>
      </c>
      <c r="N8" s="29"/>
      <c r="O8" s="29" t="s">
        <v>102</v>
      </c>
      <c r="Q8" s="45" t="s">
        <v>119</v>
      </c>
      <c r="R8" s="29"/>
      <c r="S8" s="45" t="s">
        <v>72</v>
      </c>
      <c r="T8" s="29"/>
      <c r="U8" s="29"/>
    </row>
    <row r="9" spans="1:22" s="30" customFormat="1" ht="22.2" customHeight="1" x14ac:dyDescent="0.6">
      <c r="A9" s="58"/>
      <c r="C9" s="29" t="s">
        <v>23</v>
      </c>
      <c r="D9" s="29"/>
      <c r="E9" s="54" t="s">
        <v>88</v>
      </c>
      <c r="F9" s="29"/>
      <c r="G9" s="45"/>
      <c r="H9" s="29"/>
      <c r="I9" s="45"/>
      <c r="J9" s="29"/>
      <c r="K9" s="45" t="s">
        <v>91</v>
      </c>
      <c r="L9" s="29"/>
      <c r="M9" s="45" t="s">
        <v>98</v>
      </c>
      <c r="N9" s="29"/>
      <c r="O9" s="29" t="s">
        <v>103</v>
      </c>
      <c r="Q9" s="45" t="s">
        <v>100</v>
      </c>
      <c r="R9" s="29"/>
      <c r="S9" s="45" t="s">
        <v>73</v>
      </c>
      <c r="T9" s="29"/>
      <c r="U9" s="29" t="s">
        <v>72</v>
      </c>
    </row>
    <row r="10" spans="1:22" s="30" customFormat="1" ht="22.2" customHeight="1" x14ac:dyDescent="0.6">
      <c r="A10" s="50"/>
      <c r="B10" s="23" t="s">
        <v>0</v>
      </c>
      <c r="C10" s="29" t="s">
        <v>24</v>
      </c>
      <c r="D10" s="29"/>
      <c r="E10" s="54" t="s">
        <v>70</v>
      </c>
      <c r="F10" s="29"/>
      <c r="G10" s="45" t="s">
        <v>87</v>
      </c>
      <c r="H10" s="45"/>
      <c r="I10" s="45" t="s">
        <v>37</v>
      </c>
      <c r="J10" s="29"/>
      <c r="K10" s="45" t="s">
        <v>93</v>
      </c>
      <c r="L10" s="29"/>
      <c r="M10" s="45" t="s">
        <v>71</v>
      </c>
      <c r="N10" s="29"/>
      <c r="O10" s="29" t="s">
        <v>104</v>
      </c>
      <c r="P10" s="59"/>
      <c r="Q10" s="45" t="s">
        <v>101</v>
      </c>
      <c r="R10" s="29"/>
      <c r="S10" s="45" t="s">
        <v>41</v>
      </c>
      <c r="T10" s="29"/>
      <c r="U10" s="29" t="s">
        <v>41</v>
      </c>
      <c r="V10" s="59"/>
    </row>
    <row r="11" spans="1:22" s="46" customFormat="1" ht="17.100000000000001" customHeight="1" x14ac:dyDescent="0.6">
      <c r="A11" s="60"/>
      <c r="B11" s="54"/>
      <c r="C11" s="224" t="s">
        <v>54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61"/>
    </row>
    <row r="12" spans="1:22" s="46" customFormat="1" ht="21.6" customHeight="1" x14ac:dyDescent="0.55000000000000004">
      <c r="A12" s="151" t="s">
        <v>124</v>
      </c>
      <c r="B12" s="54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61"/>
      <c r="Q12" s="23"/>
      <c r="R12" s="23"/>
      <c r="S12" s="23"/>
      <c r="T12" s="23"/>
      <c r="U12" s="23"/>
      <c r="V12" s="61"/>
    </row>
    <row r="13" spans="1:22" s="46" customFormat="1" ht="21.6" customHeight="1" x14ac:dyDescent="0.6">
      <c r="A13" s="151" t="s">
        <v>165</v>
      </c>
      <c r="B13" s="54"/>
      <c r="C13" s="48">
        <v>201600</v>
      </c>
      <c r="D13" s="48"/>
      <c r="E13" s="48">
        <v>20160</v>
      </c>
      <c r="F13" s="48"/>
      <c r="G13" s="48">
        <v>2500000</v>
      </c>
      <c r="H13" s="48"/>
      <c r="I13" s="20">
        <v>22523616</v>
      </c>
      <c r="J13" s="48"/>
      <c r="K13" s="20">
        <v>2014738</v>
      </c>
      <c r="L13" s="48"/>
      <c r="M13" s="20">
        <v>-1330198</v>
      </c>
      <c r="N13" s="48"/>
      <c r="O13" s="88">
        <v>104407</v>
      </c>
      <c r="P13" s="61"/>
      <c r="Q13" s="20">
        <v>6338</v>
      </c>
      <c r="R13" s="48"/>
      <c r="S13" s="20">
        <v>795285</v>
      </c>
      <c r="T13" s="48"/>
      <c r="U13" s="88">
        <f>SUM(C13:Q13)</f>
        <v>26040661</v>
      </c>
      <c r="V13" s="61"/>
    </row>
    <row r="14" spans="1:22" s="46" customFormat="1" ht="21.6" customHeight="1" x14ac:dyDescent="0.6">
      <c r="A14" s="151" t="s">
        <v>128</v>
      </c>
      <c r="B14" s="162"/>
      <c r="C14" s="57"/>
      <c r="D14" s="162"/>
      <c r="E14" s="57"/>
      <c r="F14" s="162"/>
      <c r="G14" s="57"/>
      <c r="H14" s="162"/>
      <c r="I14" s="57"/>
      <c r="J14" s="162"/>
      <c r="K14" s="57"/>
      <c r="L14" s="162"/>
      <c r="M14" s="57"/>
      <c r="N14" s="162"/>
      <c r="O14" s="57"/>
      <c r="P14" s="61"/>
      <c r="Q14" s="57"/>
      <c r="R14" s="162"/>
      <c r="S14" s="57"/>
      <c r="T14" s="162"/>
      <c r="U14" s="57"/>
      <c r="V14" s="61"/>
    </row>
    <row r="15" spans="1:22" s="46" customFormat="1" ht="21.6" customHeight="1" x14ac:dyDescent="0.6">
      <c r="A15" s="151" t="s">
        <v>166</v>
      </c>
      <c r="B15" s="162"/>
      <c r="C15" s="57"/>
      <c r="D15" s="162"/>
      <c r="E15" s="57"/>
      <c r="F15" s="162"/>
      <c r="G15" s="57"/>
      <c r="H15" s="162"/>
      <c r="I15" s="57"/>
      <c r="J15" s="162"/>
      <c r="K15" s="57"/>
      <c r="L15" s="162"/>
      <c r="M15" s="57"/>
      <c r="N15" s="162"/>
      <c r="O15" s="57"/>
      <c r="P15" s="61"/>
      <c r="Q15" s="57"/>
      <c r="R15" s="162"/>
      <c r="S15" s="57"/>
      <c r="T15" s="162"/>
      <c r="U15" s="57"/>
      <c r="V15" s="61"/>
    </row>
    <row r="16" spans="1:22" s="46" customFormat="1" ht="21.6" customHeight="1" x14ac:dyDescent="0.6">
      <c r="A16" s="152" t="s">
        <v>129</v>
      </c>
      <c r="B16" s="203">
        <v>9</v>
      </c>
      <c r="C16" s="57">
        <v>0</v>
      </c>
      <c r="D16" s="162"/>
      <c r="E16" s="57">
        <v>0</v>
      </c>
      <c r="F16" s="162"/>
      <c r="G16" s="57">
        <v>0</v>
      </c>
      <c r="H16" s="162"/>
      <c r="I16" s="74">
        <v>-10080</v>
      </c>
      <c r="J16" s="162"/>
      <c r="K16" s="57">
        <v>0</v>
      </c>
      <c r="L16" s="162"/>
      <c r="M16" s="57">
        <v>0</v>
      </c>
      <c r="N16" s="162"/>
      <c r="O16" s="57">
        <v>0</v>
      </c>
      <c r="P16" s="61"/>
      <c r="Q16" s="57">
        <v>0</v>
      </c>
      <c r="R16" s="162"/>
      <c r="S16" s="57">
        <v>0</v>
      </c>
      <c r="T16" s="162"/>
      <c r="U16" s="74">
        <v>-10080</v>
      </c>
      <c r="V16" s="61"/>
    </row>
    <row r="17" spans="1:22" s="46" customFormat="1" ht="21.6" customHeight="1" x14ac:dyDescent="0.6">
      <c r="A17" s="151" t="s">
        <v>168</v>
      </c>
      <c r="B17" s="162"/>
      <c r="C17" s="132">
        <v>0</v>
      </c>
      <c r="D17" s="143"/>
      <c r="E17" s="132">
        <v>0</v>
      </c>
      <c r="F17" s="143"/>
      <c r="G17" s="132">
        <v>0</v>
      </c>
      <c r="H17" s="143"/>
      <c r="I17" s="132">
        <v>-10080</v>
      </c>
      <c r="J17" s="143"/>
      <c r="K17" s="132">
        <v>0</v>
      </c>
      <c r="L17" s="143"/>
      <c r="M17" s="132">
        <v>0</v>
      </c>
      <c r="N17" s="143"/>
      <c r="O17" s="132">
        <v>0</v>
      </c>
      <c r="P17" s="169"/>
      <c r="Q17" s="132">
        <v>0</v>
      </c>
      <c r="R17" s="143"/>
      <c r="S17" s="132">
        <v>0</v>
      </c>
      <c r="T17" s="143"/>
      <c r="U17" s="132">
        <v>-10080</v>
      </c>
      <c r="V17" s="61"/>
    </row>
    <row r="18" spans="1:22" s="46" customFormat="1" ht="21.6" customHeight="1" x14ac:dyDescent="0.55000000000000004">
      <c r="A18" s="151" t="s">
        <v>35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61"/>
      <c r="Q18" s="23"/>
      <c r="R18" s="23"/>
      <c r="S18" s="23"/>
      <c r="T18" s="23"/>
      <c r="U18" s="23"/>
      <c r="V18" s="61"/>
    </row>
    <row r="19" spans="1:22" s="46" customFormat="1" ht="21.6" customHeight="1" x14ac:dyDescent="0.55000000000000004">
      <c r="A19" s="153" t="s">
        <v>107</v>
      </c>
      <c r="B19" s="23"/>
      <c r="C19" s="74">
        <v>0</v>
      </c>
      <c r="D19" s="23"/>
      <c r="E19" s="74">
        <v>0</v>
      </c>
      <c r="F19" s="23"/>
      <c r="G19" s="74">
        <v>0</v>
      </c>
      <c r="H19" s="23"/>
      <c r="I19" s="74">
        <v>2474671</v>
      </c>
      <c r="J19" s="23">
        <v>0</v>
      </c>
      <c r="K19" s="74">
        <v>0</v>
      </c>
      <c r="L19" s="23"/>
      <c r="M19" s="74">
        <v>0</v>
      </c>
      <c r="N19" s="23"/>
      <c r="O19" s="141">
        <v>0</v>
      </c>
      <c r="P19" s="61"/>
      <c r="Q19" s="74">
        <v>0</v>
      </c>
      <c r="R19" s="23"/>
      <c r="S19" s="74">
        <v>0</v>
      </c>
      <c r="T19" s="23"/>
      <c r="U19" s="141">
        <v>2474671</v>
      </c>
      <c r="V19" s="61"/>
    </row>
    <row r="20" spans="1:22" s="46" customFormat="1" ht="21.6" customHeight="1" x14ac:dyDescent="0.55000000000000004">
      <c r="A20" s="154" t="s">
        <v>99</v>
      </c>
      <c r="B20" s="23"/>
      <c r="C20" s="74">
        <v>0</v>
      </c>
      <c r="D20" s="23"/>
      <c r="E20" s="74">
        <v>0</v>
      </c>
      <c r="F20" s="23"/>
      <c r="G20" s="74">
        <v>0</v>
      </c>
      <c r="H20" s="23"/>
      <c r="I20" s="74">
        <v>0</v>
      </c>
      <c r="J20" s="23"/>
      <c r="K20" s="74">
        <v>604373</v>
      </c>
      <c r="L20" s="23"/>
      <c r="M20" s="74">
        <v>190277</v>
      </c>
      <c r="N20" s="23">
        <v>0</v>
      </c>
      <c r="O20" s="141">
        <v>-75770</v>
      </c>
      <c r="P20" s="61"/>
      <c r="Q20" s="74">
        <v>0</v>
      </c>
      <c r="R20" s="23"/>
      <c r="S20" s="170">
        <v>718880</v>
      </c>
      <c r="T20" s="23"/>
      <c r="U20" s="170">
        <v>718880</v>
      </c>
      <c r="V20" s="61"/>
    </row>
    <row r="21" spans="1:22" s="46" customFormat="1" ht="21.6" customHeight="1" x14ac:dyDescent="0.6">
      <c r="A21" s="155" t="s">
        <v>86</v>
      </c>
      <c r="B21" s="54"/>
      <c r="C21" s="142">
        <f>SUM(C19:C20)</f>
        <v>0</v>
      </c>
      <c r="D21" s="143"/>
      <c r="E21" s="142">
        <f>SUM(E19:E20)</f>
        <v>0</v>
      </c>
      <c r="F21" s="143"/>
      <c r="G21" s="142">
        <f>SUM(G19:G20)</f>
        <v>0</v>
      </c>
      <c r="H21" s="143"/>
      <c r="I21" s="142">
        <f>SUM(I19:I20)</f>
        <v>2474671</v>
      </c>
      <c r="J21" s="143"/>
      <c r="K21" s="142">
        <f>SUM(K19:K20)</f>
        <v>604373</v>
      </c>
      <c r="L21" s="143"/>
      <c r="M21" s="142">
        <f>SUM(M19:M20)</f>
        <v>190277</v>
      </c>
      <c r="N21" s="143"/>
      <c r="O21" s="142">
        <f>SUM(O19:O20)</f>
        <v>-75770</v>
      </c>
      <c r="P21" s="61"/>
      <c r="Q21" s="142">
        <f>SUM(Q19:Q20)</f>
        <v>0</v>
      </c>
      <c r="R21" s="143"/>
      <c r="S21" s="142">
        <f>SUM(S19:S20)</f>
        <v>718880</v>
      </c>
      <c r="T21" s="143"/>
      <c r="U21" s="142">
        <f>SUM(U19:U20)</f>
        <v>3193551</v>
      </c>
      <c r="V21" s="61"/>
    </row>
    <row r="22" spans="1:22" s="46" customFormat="1" ht="21.6" customHeight="1" thickBot="1" x14ac:dyDescent="0.6">
      <c r="A22" s="156" t="s">
        <v>123</v>
      </c>
      <c r="B22" s="54"/>
      <c r="C22" s="194">
        <f>C13+C21</f>
        <v>201600</v>
      </c>
      <c r="D22" s="164"/>
      <c r="E22" s="194">
        <f>E13+E21</f>
        <v>20160</v>
      </c>
      <c r="F22" s="164"/>
      <c r="G22" s="194">
        <f>G13+G21</f>
        <v>2500000</v>
      </c>
      <c r="H22" s="164"/>
      <c r="I22" s="194">
        <f>I13+I21+I17</f>
        <v>24988207</v>
      </c>
      <c r="J22" s="164"/>
      <c r="K22" s="194">
        <f>K13+K21</f>
        <v>2619111</v>
      </c>
      <c r="L22" s="164"/>
      <c r="M22" s="194">
        <f>M13+M21</f>
        <v>-1139921</v>
      </c>
      <c r="N22" s="164"/>
      <c r="O22" s="194">
        <f>O13+O21</f>
        <v>28637</v>
      </c>
      <c r="P22" s="195"/>
      <c r="Q22" s="194">
        <f>Q13+Q21</f>
        <v>6338</v>
      </c>
      <c r="R22" s="164"/>
      <c r="S22" s="194">
        <f>S13+S21</f>
        <v>1514165</v>
      </c>
      <c r="T22" s="164"/>
      <c r="U22" s="194">
        <f>U13+U21+U17</f>
        <v>29224132</v>
      </c>
      <c r="V22" s="61"/>
    </row>
    <row r="23" spans="1:22" s="46" customFormat="1" ht="21.6" customHeight="1" thickTop="1" x14ac:dyDescent="0.6">
      <c r="A23" s="31"/>
      <c r="B23" s="54"/>
      <c r="C23" s="140"/>
      <c r="D23" s="23"/>
      <c r="E23" s="140"/>
      <c r="F23" s="23"/>
      <c r="G23" s="140"/>
      <c r="H23" s="23"/>
      <c r="I23" s="140"/>
      <c r="J23" s="23"/>
      <c r="K23" s="140"/>
      <c r="L23" s="23"/>
      <c r="M23" s="140"/>
      <c r="N23" s="23"/>
      <c r="O23" s="140"/>
      <c r="P23" s="61"/>
      <c r="Q23" s="140"/>
      <c r="R23" s="23"/>
      <c r="S23" s="140"/>
      <c r="T23" s="23"/>
      <c r="U23" s="140"/>
      <c r="V23" s="61"/>
    </row>
    <row r="24" spans="1:22" ht="21.6" customHeight="1" x14ac:dyDescent="0.6">
      <c r="A24" s="60" t="s">
        <v>148</v>
      </c>
      <c r="B24" s="3"/>
      <c r="C24" s="87"/>
      <c r="D24" s="51"/>
      <c r="E24" s="51"/>
      <c r="F24" s="51"/>
      <c r="G24" s="86"/>
      <c r="H24" s="51"/>
      <c r="I24" s="86"/>
      <c r="J24" s="51"/>
      <c r="K24" s="87"/>
      <c r="L24" s="25"/>
      <c r="M24" s="87"/>
      <c r="N24" s="25"/>
      <c r="O24" s="87"/>
      <c r="Q24" s="87"/>
      <c r="R24" s="25"/>
      <c r="S24" s="87"/>
      <c r="T24" s="25"/>
      <c r="U24" s="87"/>
    </row>
    <row r="25" spans="1:22" ht="21.6" customHeight="1" x14ac:dyDescent="0.6">
      <c r="A25" s="60" t="s">
        <v>149</v>
      </c>
      <c r="B25" s="3"/>
      <c r="C25" s="48">
        <f>C22</f>
        <v>201600</v>
      </c>
      <c r="D25" s="48"/>
      <c r="E25" s="48">
        <f>E22</f>
        <v>20160</v>
      </c>
      <c r="F25" s="48"/>
      <c r="G25" s="48">
        <f>G22</f>
        <v>2500000</v>
      </c>
      <c r="H25" s="48"/>
      <c r="I25" s="20">
        <v>26017255</v>
      </c>
      <c r="J25" s="48"/>
      <c r="K25" s="20">
        <v>2426817</v>
      </c>
      <c r="L25" s="48"/>
      <c r="M25" s="20">
        <v>-1231974</v>
      </c>
      <c r="N25" s="48"/>
      <c r="O25" s="88">
        <v>136968</v>
      </c>
      <c r="Q25" s="20">
        <v>6338</v>
      </c>
      <c r="R25" s="48"/>
      <c r="S25" s="20">
        <f>SUM(K25:Q25)</f>
        <v>1338149</v>
      </c>
      <c r="T25" s="48"/>
      <c r="U25" s="88">
        <f>SUM(C25:Q25)</f>
        <v>30077164</v>
      </c>
    </row>
    <row r="26" spans="1:22" ht="21.6" customHeight="1" x14ac:dyDescent="0.6">
      <c r="A26" s="60" t="s">
        <v>128</v>
      </c>
      <c r="B26" s="163"/>
      <c r="C26" s="48"/>
      <c r="D26" s="48"/>
      <c r="E26" s="48"/>
      <c r="F26" s="48"/>
      <c r="G26" s="48"/>
      <c r="H26" s="48"/>
      <c r="I26" s="20"/>
      <c r="J26" s="48"/>
      <c r="K26" s="20"/>
      <c r="L26" s="48"/>
      <c r="M26" s="20"/>
      <c r="N26" s="48"/>
      <c r="O26" s="88"/>
      <c r="Q26" s="20"/>
      <c r="R26" s="48"/>
      <c r="S26" s="20"/>
      <c r="T26" s="48"/>
      <c r="U26" s="88"/>
    </row>
    <row r="27" spans="1:22" ht="21.6" customHeight="1" x14ac:dyDescent="0.6">
      <c r="A27" s="60" t="s">
        <v>166</v>
      </c>
      <c r="B27" s="163"/>
      <c r="C27" s="48"/>
      <c r="D27" s="48"/>
      <c r="E27" s="48"/>
      <c r="F27" s="48"/>
      <c r="G27" s="48"/>
      <c r="H27" s="48"/>
      <c r="I27" s="20"/>
      <c r="J27" s="48"/>
      <c r="K27" s="20"/>
      <c r="L27" s="48"/>
      <c r="M27" s="20"/>
      <c r="N27" s="48"/>
      <c r="O27" s="88"/>
      <c r="Q27" s="20"/>
      <c r="R27" s="48"/>
      <c r="S27" s="20"/>
      <c r="T27" s="48"/>
      <c r="U27" s="88"/>
    </row>
    <row r="28" spans="1:22" ht="21.6" customHeight="1" x14ac:dyDescent="0.6">
      <c r="A28" s="165" t="s">
        <v>129</v>
      </c>
      <c r="B28" s="203">
        <v>9</v>
      </c>
      <c r="C28" s="57">
        <v>0</v>
      </c>
      <c r="D28" s="162"/>
      <c r="E28" s="57">
        <v>0</v>
      </c>
      <c r="F28" s="162"/>
      <c r="G28" s="57">
        <v>0</v>
      </c>
      <c r="H28" s="162"/>
      <c r="I28" s="74">
        <f>'งบเปลี่ยนแปลง-10'!I28</f>
        <v>-112893</v>
      </c>
      <c r="J28" s="162"/>
      <c r="K28" s="57">
        <v>0</v>
      </c>
      <c r="L28" s="162"/>
      <c r="M28" s="57">
        <v>0</v>
      </c>
      <c r="N28" s="162"/>
      <c r="O28" s="57">
        <v>0</v>
      </c>
      <c r="P28" s="61"/>
      <c r="Q28" s="57">
        <v>0</v>
      </c>
      <c r="R28" s="162"/>
      <c r="S28" s="57">
        <v>0</v>
      </c>
      <c r="T28" s="162"/>
      <c r="U28" s="74">
        <f>SUM(C28:Q28)</f>
        <v>-112893</v>
      </c>
    </row>
    <row r="29" spans="1:22" ht="21.6" customHeight="1" x14ac:dyDescent="0.6">
      <c r="A29" s="60" t="s">
        <v>168</v>
      </c>
      <c r="B29" s="163"/>
      <c r="C29" s="132">
        <v>0</v>
      </c>
      <c r="D29" s="143"/>
      <c r="E29" s="132">
        <v>0</v>
      </c>
      <c r="F29" s="143"/>
      <c r="G29" s="132">
        <v>0</v>
      </c>
      <c r="H29" s="143"/>
      <c r="I29" s="132">
        <f>SUM(I28)</f>
        <v>-112893</v>
      </c>
      <c r="J29" s="143"/>
      <c r="K29" s="132">
        <v>0</v>
      </c>
      <c r="L29" s="143"/>
      <c r="M29" s="132">
        <v>0</v>
      </c>
      <c r="N29" s="143"/>
      <c r="O29" s="132">
        <v>0</v>
      </c>
      <c r="P29" s="169"/>
      <c r="Q29" s="132">
        <v>0</v>
      </c>
      <c r="R29" s="143"/>
      <c r="S29" s="132">
        <v>0</v>
      </c>
      <c r="T29" s="143"/>
      <c r="U29" s="132">
        <f>SUM(U28)</f>
        <v>-112893</v>
      </c>
    </row>
    <row r="30" spans="1:22" ht="21.6" customHeight="1" x14ac:dyDescent="0.6">
      <c r="A30" s="25" t="s">
        <v>35</v>
      </c>
      <c r="B30" s="3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Q30" s="25"/>
      <c r="R30" s="25"/>
      <c r="S30" s="25"/>
      <c r="T30" s="25"/>
      <c r="U30" s="25"/>
    </row>
    <row r="31" spans="1:22" ht="21.6" customHeight="1" x14ac:dyDescent="0.6">
      <c r="A31" s="4" t="s">
        <v>107</v>
      </c>
      <c r="B31" s="3"/>
      <c r="C31" s="64">
        <v>0</v>
      </c>
      <c r="D31" s="64"/>
      <c r="E31" s="64">
        <v>0</v>
      </c>
      <c r="F31" s="64"/>
      <c r="G31" s="64">
        <v>0</v>
      </c>
      <c r="H31" s="64"/>
      <c r="I31" s="123">
        <f>'FS 3-8'!D174</f>
        <v>2217936</v>
      </c>
      <c r="J31" s="64">
        <v>0</v>
      </c>
      <c r="K31" s="64">
        <v>0</v>
      </c>
      <c r="L31" s="64"/>
      <c r="M31" s="64">
        <v>0</v>
      </c>
      <c r="N31" s="64"/>
      <c r="O31" s="64">
        <v>0</v>
      </c>
      <c r="Q31" s="64">
        <v>0</v>
      </c>
      <c r="R31" s="64"/>
      <c r="S31" s="64">
        <f>SUM(K31:Q31)</f>
        <v>0</v>
      </c>
      <c r="T31" s="64"/>
      <c r="U31" s="64">
        <f>SUM(C31:Q31)</f>
        <v>2217936</v>
      </c>
    </row>
    <row r="32" spans="1:22" ht="21.6" customHeight="1" x14ac:dyDescent="0.6">
      <c r="A32" s="43" t="s">
        <v>99</v>
      </c>
      <c r="B32" s="3"/>
      <c r="C32" s="74">
        <v>0</v>
      </c>
      <c r="D32" s="74"/>
      <c r="E32" s="74">
        <v>0</v>
      </c>
      <c r="F32" s="74"/>
      <c r="G32" s="74">
        <v>0</v>
      </c>
      <c r="H32" s="74"/>
      <c r="I32" s="74">
        <v>0</v>
      </c>
      <c r="J32" s="74"/>
      <c r="K32" s="74">
        <f>'FS 3-8'!D186+'FS 3-8'!D189</f>
        <v>201094</v>
      </c>
      <c r="L32" s="74"/>
      <c r="M32" s="74">
        <f>'FS 3-8'!D179</f>
        <v>104022</v>
      </c>
      <c r="N32" s="74"/>
      <c r="O32" s="74">
        <f>'FS 3-8'!D187</f>
        <v>-291233</v>
      </c>
      <c r="P32" s="46"/>
      <c r="Q32" s="74">
        <v>0</v>
      </c>
      <c r="R32" s="74"/>
      <c r="S32" s="74">
        <f>SUM(K32:Q32)</f>
        <v>13883</v>
      </c>
      <c r="T32" s="74"/>
      <c r="U32" s="74">
        <f>SUM(C32:Q32)</f>
        <v>13883</v>
      </c>
    </row>
    <row r="33" spans="1:28" s="8" customFormat="1" ht="21.6" customHeight="1" x14ac:dyDescent="0.6">
      <c r="A33" s="16" t="s">
        <v>86</v>
      </c>
      <c r="B33" s="43"/>
      <c r="C33" s="68">
        <f>SUM(C31:C32)</f>
        <v>0</v>
      </c>
      <c r="E33" s="68">
        <f>SUM(E31:E32)</f>
        <v>0</v>
      </c>
      <c r="G33" s="68">
        <f>SUM(G31:G32)</f>
        <v>0</v>
      </c>
      <c r="H33" s="45"/>
      <c r="I33" s="68">
        <f>SUM(I31:I32)</f>
        <v>2217936</v>
      </c>
      <c r="K33" s="68">
        <f>SUM(K31:K32)</f>
        <v>201094</v>
      </c>
      <c r="M33" s="68">
        <f>SUM(M31:M32)</f>
        <v>104022</v>
      </c>
      <c r="O33" s="68">
        <f>SUM(O31:O32)</f>
        <v>-291233</v>
      </c>
      <c r="Q33" s="68">
        <f>SUM(Q31:Q32)</f>
        <v>0</v>
      </c>
      <c r="S33" s="68">
        <f>SUM(S31:S32)</f>
        <v>13883</v>
      </c>
      <c r="U33" s="68">
        <f>SUM(U31:U32)</f>
        <v>2231819</v>
      </c>
      <c r="W33" s="30"/>
      <c r="X33" s="66"/>
      <c r="AA33" s="100"/>
      <c r="AB33" s="100"/>
    </row>
    <row r="34" spans="1:28" ht="21.6" customHeight="1" thickBot="1" x14ac:dyDescent="0.65">
      <c r="A34" s="31" t="s">
        <v>150</v>
      </c>
      <c r="B34" s="3"/>
      <c r="C34" s="196">
        <f>C25+C33</f>
        <v>201600</v>
      </c>
      <c r="D34" s="197"/>
      <c r="E34" s="196">
        <f>E25+E33</f>
        <v>20160</v>
      </c>
      <c r="F34" s="197"/>
      <c r="G34" s="196">
        <f>G25+G33</f>
        <v>2500000</v>
      </c>
      <c r="H34" s="197"/>
      <c r="I34" s="196">
        <f>I25+I33+I29</f>
        <v>28122298</v>
      </c>
      <c r="J34" s="197"/>
      <c r="K34" s="196">
        <f>K25+K33</f>
        <v>2627911</v>
      </c>
      <c r="L34" s="197"/>
      <c r="M34" s="196">
        <f>M25+M33</f>
        <v>-1127952</v>
      </c>
      <c r="N34" s="197"/>
      <c r="O34" s="196">
        <f>O25+O33</f>
        <v>-154265</v>
      </c>
      <c r="P34" s="153"/>
      <c r="Q34" s="196">
        <f>Q25+Q33</f>
        <v>6338</v>
      </c>
      <c r="R34" s="197"/>
      <c r="S34" s="196">
        <f>S25+S33</f>
        <v>1352032</v>
      </c>
      <c r="T34" s="197"/>
      <c r="U34" s="196">
        <f>U25+U33+U29</f>
        <v>32196090</v>
      </c>
      <c r="W34" s="46"/>
      <c r="X34" s="46"/>
    </row>
    <row r="35" spans="1:28" s="25" customFormat="1" ht="19.8" customHeight="1" thickTop="1" x14ac:dyDescent="0.6">
      <c r="A35" s="16"/>
      <c r="B35" s="3"/>
      <c r="O35" s="88"/>
      <c r="U35" s="88"/>
    </row>
    <row r="36" spans="1:28" ht="22.2" customHeight="1" x14ac:dyDescent="0.55000000000000004">
      <c r="C36" s="99"/>
      <c r="E36" s="99"/>
      <c r="G36" s="99"/>
      <c r="I36" s="99"/>
      <c r="K36" s="99"/>
      <c r="M36" s="99"/>
      <c r="O36" s="99"/>
      <c r="Q36" s="99"/>
      <c r="S36" s="99"/>
      <c r="U36" s="99"/>
    </row>
    <row r="37" spans="1:28" ht="22.2" customHeight="1" x14ac:dyDescent="0.55000000000000004"/>
    <row r="38" spans="1:28" ht="22.2" customHeight="1" x14ac:dyDescent="0.55000000000000004"/>
    <row r="39" spans="1:28" ht="22.2" customHeight="1" x14ac:dyDescent="0.55000000000000004"/>
    <row r="40" spans="1:28" ht="22.2" customHeight="1" x14ac:dyDescent="0.55000000000000004"/>
    <row r="41" spans="1:28" ht="22.2" customHeight="1" x14ac:dyDescent="0.55000000000000004"/>
    <row r="42" spans="1:28" ht="22.2" customHeight="1" x14ac:dyDescent="0.55000000000000004"/>
    <row r="43" spans="1:28" ht="22.2" customHeight="1" x14ac:dyDescent="0.55000000000000004"/>
    <row r="44" spans="1:28" ht="22.2" customHeight="1" x14ac:dyDescent="0.55000000000000004"/>
    <row r="45" spans="1:28" ht="22.2" customHeight="1" x14ac:dyDescent="0.55000000000000004"/>
    <row r="46" spans="1:28" ht="22.2" customHeight="1" x14ac:dyDescent="0.55000000000000004"/>
    <row r="47" spans="1:28" ht="22.2" customHeight="1" x14ac:dyDescent="0.55000000000000004"/>
    <row r="48" spans="1:28" ht="22.2" customHeight="1" x14ac:dyDescent="0.55000000000000004"/>
    <row r="49" spans="3:3" ht="22.2" customHeight="1" x14ac:dyDescent="0.55000000000000004"/>
    <row r="50" spans="3:3" ht="22.2" customHeight="1" x14ac:dyDescent="0.55000000000000004"/>
    <row r="51" spans="3:3" ht="22.2" customHeight="1" x14ac:dyDescent="0.55000000000000004">
      <c r="C51" s="4" t="s">
        <v>14</v>
      </c>
    </row>
  </sheetData>
  <mergeCells count="6">
    <mergeCell ref="C11:U11"/>
    <mergeCell ref="A2:C2"/>
    <mergeCell ref="E8:G8"/>
    <mergeCell ref="E5:I5"/>
    <mergeCell ref="C4:U4"/>
    <mergeCell ref="K5:S5"/>
  </mergeCells>
  <pageMargins left="0.8" right="0.5" top="0.6" bottom="0.5" header="0.5" footer="0.5"/>
  <pageSetup paperSize="9" scale="60" firstPageNumber="9" orientation="landscape" useFirstPageNumber="1" r:id="rId1"/>
  <headerFooter>
    <oddFooter>&amp;L
หมายเหตุประกอบงบการเงินเป็นส่วนหนึ่งของงบการเงินระหว่างกาลนี้
&amp;C
&amp;P</oddFooter>
  </headerFooter>
  <ignoredErrors>
    <ignoredError sqref="S31 U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A1:T51"/>
  <sheetViews>
    <sheetView showGridLines="0" tabSelected="1" view="pageBreakPreview" topLeftCell="A18" zoomScale="80" zoomScaleNormal="100" zoomScaleSheetLayoutView="80" workbookViewId="0">
      <selection activeCell="K27" sqref="K27"/>
    </sheetView>
  </sheetViews>
  <sheetFormatPr defaultColWidth="9.125" defaultRowHeight="22.2" customHeight="1" x14ac:dyDescent="0.55000000000000004"/>
  <cols>
    <col min="1" max="1" width="49.25" style="8" customWidth="1"/>
    <col min="2" max="2" width="9.5" style="8" customWidth="1"/>
    <col min="3" max="3" width="20" style="8" customWidth="1"/>
    <col min="4" max="4" width="1.375" style="8" customWidth="1"/>
    <col min="5" max="5" width="18.125" style="8" customWidth="1"/>
    <col min="6" max="6" width="1.375" style="8" customWidth="1"/>
    <col min="7" max="7" width="18.5" style="8" customWidth="1"/>
    <col min="8" max="8" width="1.125" style="8" customWidth="1"/>
    <col min="9" max="9" width="21" style="8" customWidth="1"/>
    <col min="10" max="10" width="1.125" style="8" customWidth="1"/>
    <col min="11" max="11" width="26" style="8" customWidth="1"/>
    <col min="12" max="12" width="1.125" style="8" customWidth="1"/>
    <col min="13" max="13" width="23.375" style="8" customWidth="1"/>
    <col min="14" max="14" width="1.125" style="8" customWidth="1"/>
    <col min="15" max="15" width="21.125" style="8" customWidth="1"/>
    <col min="16" max="16" width="1.125" style="8" customWidth="1"/>
    <col min="17" max="17" width="17.125" style="8" customWidth="1"/>
    <col min="18" max="18" width="1.125" style="8" customWidth="1"/>
    <col min="19" max="19" width="13.875" style="8" bestFit="1" customWidth="1"/>
    <col min="20" max="20" width="13.625" style="8" bestFit="1" customWidth="1"/>
    <col min="21" max="16384" width="9.125" style="8"/>
  </cols>
  <sheetData>
    <row r="1" spans="1:18" ht="22.5" customHeight="1" x14ac:dyDescent="0.6">
      <c r="A1" s="91" t="s">
        <v>61</v>
      </c>
      <c r="B1" s="91"/>
      <c r="C1" s="37"/>
      <c r="D1" s="37"/>
      <c r="E1" s="37"/>
      <c r="F1" s="37"/>
      <c r="G1" s="37"/>
      <c r="H1" s="37"/>
      <c r="I1" s="37"/>
      <c r="J1" s="4"/>
      <c r="K1" s="37"/>
      <c r="L1" s="4"/>
      <c r="M1" s="4"/>
      <c r="N1" s="4"/>
      <c r="O1" s="4"/>
      <c r="P1" s="4"/>
      <c r="Q1" s="4"/>
      <c r="R1" s="4"/>
    </row>
    <row r="2" spans="1:18" ht="22.5" customHeight="1" x14ac:dyDescent="0.6">
      <c r="A2" s="225" t="s">
        <v>45</v>
      </c>
      <c r="B2" s="225"/>
      <c r="C2" s="225"/>
      <c r="D2" s="38"/>
      <c r="E2" s="38"/>
      <c r="F2" s="38"/>
      <c r="G2" s="37"/>
      <c r="H2" s="37"/>
      <c r="I2" s="37"/>
      <c r="J2" s="4"/>
      <c r="K2" s="37"/>
      <c r="L2" s="4"/>
      <c r="M2" s="4"/>
      <c r="N2" s="4"/>
      <c r="O2" s="4"/>
      <c r="P2" s="4"/>
      <c r="Q2" s="4"/>
      <c r="R2" s="4"/>
    </row>
    <row r="3" spans="1:18" ht="15" customHeight="1" x14ac:dyDescent="0.6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4"/>
      <c r="O3" s="22"/>
      <c r="P3" s="22"/>
      <c r="Q3" s="22"/>
      <c r="R3" s="22"/>
    </row>
    <row r="4" spans="1:18" ht="22.5" customHeight="1" x14ac:dyDescent="0.6">
      <c r="A4" s="2"/>
      <c r="B4" s="2"/>
      <c r="C4" s="218" t="s">
        <v>29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</row>
    <row r="5" spans="1:18" ht="22.5" customHeight="1" x14ac:dyDescent="0.55000000000000004">
      <c r="A5" s="30"/>
      <c r="B5" s="30"/>
      <c r="C5" s="29"/>
      <c r="D5" s="29"/>
      <c r="E5" s="227" t="s">
        <v>53</v>
      </c>
      <c r="F5" s="227"/>
      <c r="G5" s="227"/>
      <c r="H5" s="227"/>
      <c r="I5" s="227"/>
      <c r="J5" s="29"/>
      <c r="K5" s="230" t="s">
        <v>57</v>
      </c>
      <c r="L5" s="230"/>
      <c r="M5" s="230"/>
      <c r="N5" s="230"/>
      <c r="O5" s="230"/>
      <c r="P5" s="29"/>
      <c r="Q5" s="29"/>
      <c r="R5" s="29"/>
    </row>
    <row r="6" spans="1:18" ht="22.5" customHeight="1" x14ac:dyDescent="0.55000000000000004">
      <c r="A6" s="30"/>
      <c r="B6" s="30"/>
      <c r="C6" s="29"/>
      <c r="D6" s="29"/>
      <c r="E6" s="29"/>
      <c r="F6" s="29"/>
      <c r="G6" s="29"/>
      <c r="H6" s="29"/>
      <c r="I6" s="29"/>
      <c r="J6" s="29"/>
      <c r="K6" s="77" t="s">
        <v>83</v>
      </c>
      <c r="L6" s="54"/>
      <c r="M6" s="29"/>
      <c r="N6" s="29"/>
      <c r="O6" s="54"/>
      <c r="P6" s="29"/>
      <c r="Q6" s="29"/>
      <c r="R6" s="29"/>
    </row>
    <row r="7" spans="1:18" ht="22.5" customHeight="1" x14ac:dyDescent="0.55000000000000004">
      <c r="A7" s="30"/>
      <c r="B7" s="30"/>
      <c r="C7" s="29"/>
      <c r="D7" s="29"/>
      <c r="J7" s="29"/>
      <c r="K7" s="77" t="s">
        <v>92</v>
      </c>
      <c r="L7" s="29"/>
      <c r="M7" s="54" t="s">
        <v>118</v>
      </c>
      <c r="N7" s="29"/>
      <c r="O7" s="29"/>
      <c r="P7" s="36"/>
      <c r="Q7" s="29"/>
      <c r="R7" s="36"/>
    </row>
    <row r="8" spans="1:18" ht="22.5" customHeight="1" x14ac:dyDescent="0.55000000000000004">
      <c r="A8" s="30"/>
      <c r="B8" s="30"/>
      <c r="C8" s="29" t="s">
        <v>22</v>
      </c>
      <c r="D8" s="29"/>
      <c r="E8" s="226"/>
      <c r="F8" s="226"/>
      <c r="G8" s="226"/>
      <c r="H8" s="29"/>
      <c r="I8" s="54"/>
      <c r="J8" s="29"/>
      <c r="K8" s="77" t="s">
        <v>90</v>
      </c>
      <c r="L8" s="2"/>
      <c r="M8" s="45" t="s">
        <v>119</v>
      </c>
      <c r="N8" s="29"/>
      <c r="O8" s="29" t="s">
        <v>72</v>
      </c>
      <c r="P8" s="29"/>
      <c r="Q8" s="45"/>
      <c r="R8" s="29"/>
    </row>
    <row r="9" spans="1:18" ht="22.5" customHeight="1" x14ac:dyDescent="0.55000000000000004">
      <c r="A9" s="30"/>
      <c r="B9" s="30"/>
      <c r="C9" s="29" t="s">
        <v>23</v>
      </c>
      <c r="D9" s="29"/>
      <c r="E9" s="54" t="s">
        <v>88</v>
      </c>
      <c r="F9" s="29"/>
      <c r="G9" s="45"/>
      <c r="H9" s="29"/>
      <c r="I9" s="45"/>
      <c r="J9" s="29"/>
      <c r="K9" s="77" t="s">
        <v>91</v>
      </c>
      <c r="L9" s="29"/>
      <c r="M9" s="45" t="s">
        <v>100</v>
      </c>
      <c r="N9" s="29"/>
      <c r="O9" s="45" t="s">
        <v>73</v>
      </c>
      <c r="P9" s="29"/>
      <c r="Q9" s="45" t="s">
        <v>72</v>
      </c>
      <c r="R9" s="29"/>
    </row>
    <row r="10" spans="1:18" ht="22.5" customHeight="1" x14ac:dyDescent="0.55000000000000004">
      <c r="A10" s="30"/>
      <c r="B10" s="205" t="s">
        <v>0</v>
      </c>
      <c r="C10" s="29" t="s">
        <v>24</v>
      </c>
      <c r="D10" s="29"/>
      <c r="E10" s="54" t="s">
        <v>70</v>
      </c>
      <c r="F10" s="29"/>
      <c r="G10" s="45" t="s">
        <v>87</v>
      </c>
      <c r="H10" s="45"/>
      <c r="I10" s="45" t="s">
        <v>37</v>
      </c>
      <c r="J10" s="29"/>
      <c r="K10" s="77" t="s">
        <v>93</v>
      </c>
      <c r="L10" s="29"/>
      <c r="M10" s="45" t="s">
        <v>101</v>
      </c>
      <c r="N10" s="29"/>
      <c r="O10" s="45" t="s">
        <v>41</v>
      </c>
      <c r="P10" s="29"/>
      <c r="Q10" s="45" t="s">
        <v>41</v>
      </c>
      <c r="R10" s="29"/>
    </row>
    <row r="11" spans="1:18" ht="22.5" customHeight="1" x14ac:dyDescent="0.6">
      <c r="A11" s="25"/>
      <c r="B11" s="25"/>
      <c r="C11" s="229" t="s">
        <v>54</v>
      </c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</row>
    <row r="12" spans="1:18" ht="22.5" customHeight="1" x14ac:dyDescent="0.6">
      <c r="A12" s="25" t="s">
        <v>124</v>
      </c>
      <c r="B12" s="25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1:18" ht="22.5" customHeight="1" x14ac:dyDescent="0.6">
      <c r="A13" s="60" t="s">
        <v>105</v>
      </c>
      <c r="B13" s="25"/>
      <c r="C13" s="66">
        <v>201600</v>
      </c>
      <c r="D13" s="66"/>
      <c r="E13" s="66">
        <v>20160</v>
      </c>
      <c r="F13" s="66"/>
      <c r="G13" s="66">
        <v>2500000</v>
      </c>
      <c r="H13" s="66"/>
      <c r="I13" s="66">
        <v>12460001</v>
      </c>
      <c r="J13" s="66"/>
      <c r="K13" s="56">
        <v>2014738</v>
      </c>
      <c r="L13" s="56"/>
      <c r="M13" s="56">
        <v>6338</v>
      </c>
      <c r="N13" s="56"/>
      <c r="O13" s="56">
        <v>2021076</v>
      </c>
      <c r="P13" s="56"/>
      <c r="Q13" s="20">
        <f>SUM(C13:M13)</f>
        <v>17202837</v>
      </c>
      <c r="R13" s="23"/>
    </row>
    <row r="14" spans="1:18" ht="22.5" customHeight="1" x14ac:dyDescent="0.6">
      <c r="A14" s="60" t="s">
        <v>128</v>
      </c>
      <c r="B14" s="25"/>
      <c r="C14" s="66"/>
      <c r="D14" s="66"/>
      <c r="E14" s="66"/>
      <c r="F14" s="66"/>
      <c r="G14" s="66"/>
      <c r="H14" s="66"/>
      <c r="I14" s="66"/>
      <c r="J14" s="66"/>
      <c r="K14" s="56"/>
      <c r="L14" s="56"/>
      <c r="M14" s="56"/>
      <c r="N14" s="56"/>
      <c r="O14" s="56"/>
      <c r="P14" s="56"/>
      <c r="Q14" s="56"/>
      <c r="R14" s="162"/>
    </row>
    <row r="15" spans="1:18" ht="22.5" customHeight="1" x14ac:dyDescent="0.6">
      <c r="A15" s="60" t="s">
        <v>166</v>
      </c>
      <c r="B15" s="25"/>
      <c r="C15" s="66"/>
      <c r="D15" s="66"/>
      <c r="E15" s="66"/>
      <c r="F15" s="66"/>
      <c r="G15" s="66"/>
      <c r="H15" s="66"/>
      <c r="I15" s="66"/>
      <c r="J15" s="66"/>
      <c r="K15" s="56"/>
      <c r="L15" s="56"/>
      <c r="M15" s="56"/>
      <c r="N15" s="56"/>
      <c r="O15" s="56"/>
      <c r="P15" s="56"/>
      <c r="Q15" s="56"/>
      <c r="R15" s="162"/>
    </row>
    <row r="16" spans="1:18" ht="22.5" customHeight="1" x14ac:dyDescent="0.55000000000000004">
      <c r="A16" s="165" t="s">
        <v>129</v>
      </c>
      <c r="B16" s="203">
        <v>9</v>
      </c>
      <c r="C16" s="73">
        <v>0</v>
      </c>
      <c r="D16" s="73"/>
      <c r="E16" s="73">
        <v>0</v>
      </c>
      <c r="F16" s="73"/>
      <c r="G16" s="73">
        <v>0</v>
      </c>
      <c r="H16" s="73"/>
      <c r="I16" s="73">
        <v>-10080</v>
      </c>
      <c r="J16" s="73"/>
      <c r="K16" s="92">
        <v>0</v>
      </c>
      <c r="L16" s="92"/>
      <c r="M16" s="92">
        <v>0</v>
      </c>
      <c r="N16" s="92"/>
      <c r="O16" s="92">
        <v>0</v>
      </c>
      <c r="P16" s="92"/>
      <c r="Q16" s="168">
        <f>SUM(C16:M16)</f>
        <v>-10080</v>
      </c>
      <c r="R16" s="162"/>
    </row>
    <row r="17" spans="1:20" ht="22.5" customHeight="1" x14ac:dyDescent="0.6">
      <c r="A17" s="60" t="s">
        <v>168</v>
      </c>
      <c r="B17" s="25"/>
      <c r="C17" s="68">
        <v>0</v>
      </c>
      <c r="D17" s="66"/>
      <c r="E17" s="68">
        <v>0</v>
      </c>
      <c r="F17" s="66"/>
      <c r="G17" s="68">
        <v>0</v>
      </c>
      <c r="H17" s="66"/>
      <c r="I17" s="68">
        <v>-10080</v>
      </c>
      <c r="J17" s="66"/>
      <c r="K17" s="52">
        <v>0</v>
      </c>
      <c r="L17" s="56"/>
      <c r="M17" s="52">
        <v>0</v>
      </c>
      <c r="N17" s="56"/>
      <c r="O17" s="52">
        <v>0</v>
      </c>
      <c r="P17" s="56"/>
      <c r="Q17" s="52">
        <f>SUM(Q16)</f>
        <v>-10080</v>
      </c>
      <c r="R17" s="162"/>
    </row>
    <row r="18" spans="1:20" ht="22.5" customHeight="1" x14ac:dyDescent="0.6">
      <c r="A18" s="25" t="s">
        <v>35</v>
      </c>
      <c r="B18" s="25"/>
      <c r="C18" s="73"/>
      <c r="D18" s="67"/>
      <c r="E18" s="67"/>
      <c r="F18" s="67"/>
      <c r="G18" s="67"/>
      <c r="H18" s="67"/>
      <c r="I18" s="67"/>
      <c r="J18" s="67"/>
      <c r="K18" s="67"/>
      <c r="L18" s="67"/>
      <c r="M18" s="73"/>
      <c r="N18" s="35"/>
      <c r="O18" s="73"/>
      <c r="P18" s="67"/>
      <c r="Q18" s="145"/>
      <c r="R18" s="67"/>
    </row>
    <row r="19" spans="1:20" ht="22.5" customHeight="1" x14ac:dyDescent="0.55000000000000004">
      <c r="A19" s="4" t="s">
        <v>107</v>
      </c>
      <c r="B19" s="4"/>
      <c r="C19" s="64">
        <v>0</v>
      </c>
      <c r="D19" s="64"/>
      <c r="E19" s="64">
        <v>0</v>
      </c>
      <c r="F19" s="64"/>
      <c r="G19" s="64">
        <v>0</v>
      </c>
      <c r="H19" s="64"/>
      <c r="I19" s="92">
        <v>711200</v>
      </c>
      <c r="J19" s="64"/>
      <c r="K19" s="64">
        <v>0</v>
      </c>
      <c r="L19" s="64"/>
      <c r="M19" s="64">
        <v>0</v>
      </c>
      <c r="N19" s="35"/>
      <c r="O19" s="64">
        <v>0</v>
      </c>
      <c r="P19" s="64"/>
      <c r="Q19" s="168">
        <f>SUM(C19:M19)</f>
        <v>711200</v>
      </c>
      <c r="R19" s="64"/>
    </row>
    <row r="20" spans="1:20" ht="22.5" customHeight="1" x14ac:dyDescent="0.55000000000000004">
      <c r="A20" s="43" t="s">
        <v>36</v>
      </c>
      <c r="B20" s="43"/>
      <c r="C20" s="74">
        <v>0</v>
      </c>
      <c r="D20" s="74"/>
      <c r="E20" s="74">
        <v>0</v>
      </c>
      <c r="F20" s="74"/>
      <c r="G20" s="74">
        <v>0</v>
      </c>
      <c r="H20" s="74"/>
      <c r="I20" s="139">
        <v>0</v>
      </c>
      <c r="J20" s="74"/>
      <c r="K20" s="74">
        <v>604373</v>
      </c>
      <c r="L20" s="74"/>
      <c r="M20" s="74">
        <v>0</v>
      </c>
      <c r="N20" s="36"/>
      <c r="O20" s="145">
        <v>604373</v>
      </c>
      <c r="P20" s="74"/>
      <c r="Q20" s="168">
        <f>SUM(C20:M20)</f>
        <v>604373</v>
      </c>
      <c r="R20" s="64"/>
    </row>
    <row r="21" spans="1:20" ht="22.5" customHeight="1" x14ac:dyDescent="0.6">
      <c r="A21" s="16" t="s">
        <v>156</v>
      </c>
      <c r="B21" s="43"/>
      <c r="C21" s="68">
        <f>SUM(C19:C20)</f>
        <v>0</v>
      </c>
      <c r="E21" s="68">
        <f>SUM(E19:E20)</f>
        <v>0</v>
      </c>
      <c r="G21" s="68">
        <f>SUM(G19:G20)</f>
        <v>0</v>
      </c>
      <c r="H21" s="45"/>
      <c r="I21" s="68">
        <f>SUM(I19:I20)</f>
        <v>711200</v>
      </c>
      <c r="K21" s="68">
        <f>SUM(K19:K20)</f>
        <v>604373</v>
      </c>
      <c r="M21" s="68">
        <f>SUM(M19:M20)</f>
        <v>0</v>
      </c>
      <c r="O21" s="68">
        <f>SUM(O19:O20)</f>
        <v>604373</v>
      </c>
      <c r="Q21" s="68">
        <f>SUM(C21:M21)</f>
        <v>1315573</v>
      </c>
      <c r="S21" s="100"/>
      <c r="T21" s="100"/>
    </row>
    <row r="22" spans="1:20" ht="22.5" customHeight="1" thickBot="1" x14ac:dyDescent="0.65">
      <c r="A22" s="31" t="s">
        <v>123</v>
      </c>
      <c r="B22" s="31"/>
      <c r="C22" s="199">
        <f>SUM(C13,C21)</f>
        <v>201600</v>
      </c>
      <c r="D22" s="200"/>
      <c r="E22" s="199">
        <f>SUM(E13,E21)</f>
        <v>20160</v>
      </c>
      <c r="F22" s="200"/>
      <c r="G22" s="199">
        <f>SUM(G13,G21)</f>
        <v>2500000</v>
      </c>
      <c r="H22" s="201"/>
      <c r="I22" s="199">
        <f>SUM(I13,I21,I17)</f>
        <v>13161121</v>
      </c>
      <c r="J22" s="200"/>
      <c r="K22" s="199">
        <f>SUM(K13,K21)</f>
        <v>2619111</v>
      </c>
      <c r="L22" s="200"/>
      <c r="M22" s="199">
        <f>SUM(M13,M21)</f>
        <v>6338</v>
      </c>
      <c r="N22" s="202"/>
      <c r="O22" s="199">
        <f>SUM(O13,O21)</f>
        <v>2625449</v>
      </c>
      <c r="P22" s="200"/>
      <c r="Q22" s="199">
        <f>SUM(Q13,Q21,Q17)</f>
        <v>18508330</v>
      </c>
      <c r="R22" s="118"/>
    </row>
    <row r="23" spans="1:20" thickTop="1" x14ac:dyDescent="0.55000000000000004"/>
    <row r="24" spans="1:20" ht="22.5" customHeight="1" x14ac:dyDescent="0.6">
      <c r="A24" s="25" t="s">
        <v>148</v>
      </c>
      <c r="B24" s="25"/>
    </row>
    <row r="25" spans="1:20" ht="24" customHeight="1" x14ac:dyDescent="0.6">
      <c r="A25" s="25" t="s">
        <v>149</v>
      </c>
      <c r="B25" s="25"/>
      <c r="C25" s="20">
        <v>201600</v>
      </c>
      <c r="D25" s="20"/>
      <c r="E25" s="20">
        <v>20160</v>
      </c>
      <c r="F25" s="20"/>
      <c r="G25" s="20">
        <v>2500000</v>
      </c>
      <c r="H25" s="20"/>
      <c r="I25" s="20">
        <v>13004536</v>
      </c>
      <c r="J25" s="20"/>
      <c r="K25" s="20">
        <v>2426817</v>
      </c>
      <c r="L25" s="20"/>
      <c r="M25" s="20">
        <v>6338</v>
      </c>
      <c r="N25" s="20"/>
      <c r="O25" s="66">
        <f>SUM(K25:M25)</f>
        <v>2433155</v>
      </c>
      <c r="P25" s="20"/>
      <c r="Q25" s="20">
        <f>SUM(C25:M25)</f>
        <v>18159451</v>
      </c>
      <c r="R25" s="20"/>
    </row>
    <row r="26" spans="1:20" ht="24" customHeight="1" x14ac:dyDescent="0.6">
      <c r="A26" s="60" t="s">
        <v>128</v>
      </c>
      <c r="B26" s="25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66"/>
      <c r="P26" s="20"/>
      <c r="Q26" s="20"/>
      <c r="R26" s="20"/>
    </row>
    <row r="27" spans="1:20" ht="24" customHeight="1" x14ac:dyDescent="0.6">
      <c r="A27" s="60" t="s">
        <v>166</v>
      </c>
      <c r="B27" s="25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66"/>
      <c r="P27" s="20"/>
      <c r="Q27" s="20"/>
      <c r="R27" s="20"/>
    </row>
    <row r="28" spans="1:20" ht="24" customHeight="1" x14ac:dyDescent="0.6">
      <c r="A28" s="165" t="s">
        <v>129</v>
      </c>
      <c r="B28" s="203">
        <v>9</v>
      </c>
      <c r="C28" s="167">
        <v>0</v>
      </c>
      <c r="D28" s="167">
        <v>0</v>
      </c>
      <c r="E28" s="167">
        <v>0</v>
      </c>
      <c r="F28" s="167">
        <v>0</v>
      </c>
      <c r="G28" s="167">
        <v>0</v>
      </c>
      <c r="H28" s="168"/>
      <c r="I28" s="168">
        <v>-112893</v>
      </c>
      <c r="J28" s="168"/>
      <c r="K28" s="73">
        <v>0</v>
      </c>
      <c r="L28" s="168">
        <v>0</v>
      </c>
      <c r="M28" s="73">
        <v>0</v>
      </c>
      <c r="N28" s="168">
        <v>0</v>
      </c>
      <c r="O28" s="73">
        <v>0</v>
      </c>
      <c r="P28" s="168"/>
      <c r="Q28" s="168">
        <f>SUM(C28:M28)</f>
        <v>-112893</v>
      </c>
      <c r="R28" s="20"/>
    </row>
    <row r="29" spans="1:20" ht="24" customHeight="1" x14ac:dyDescent="0.6">
      <c r="A29" s="60" t="s">
        <v>168</v>
      </c>
      <c r="B29" s="25"/>
      <c r="C29" s="68">
        <v>0</v>
      </c>
      <c r="D29" s="20">
        <v>0</v>
      </c>
      <c r="E29" s="68">
        <v>0</v>
      </c>
      <c r="F29" s="20">
        <v>0</v>
      </c>
      <c r="G29" s="68">
        <v>0</v>
      </c>
      <c r="H29" s="20"/>
      <c r="I29" s="166">
        <f>SUM(I28)</f>
        <v>-112893</v>
      </c>
      <c r="J29" s="20"/>
      <c r="K29" s="68">
        <v>0</v>
      </c>
      <c r="L29" s="20">
        <v>0</v>
      </c>
      <c r="M29" s="68">
        <v>0</v>
      </c>
      <c r="N29" s="20">
        <v>0</v>
      </c>
      <c r="O29" s="68">
        <v>0</v>
      </c>
      <c r="P29" s="20"/>
      <c r="Q29" s="52">
        <f>SUM(Q28)</f>
        <v>-112893</v>
      </c>
      <c r="R29" s="20"/>
    </row>
    <row r="30" spans="1:20" ht="22.2" customHeight="1" x14ac:dyDescent="0.6">
      <c r="A30" s="25" t="s">
        <v>35</v>
      </c>
      <c r="B30" s="25"/>
      <c r="C30" s="29"/>
      <c r="M30" s="73"/>
      <c r="Q30" s="73"/>
      <c r="S30" s="37"/>
    </row>
    <row r="31" spans="1:20" ht="22.5" customHeight="1" x14ac:dyDescent="0.55000000000000004">
      <c r="A31" s="106" t="s">
        <v>107</v>
      </c>
      <c r="B31" s="4"/>
      <c r="C31" s="139">
        <v>0</v>
      </c>
      <c r="E31" s="139">
        <v>0</v>
      </c>
      <c r="G31" s="139">
        <v>0</v>
      </c>
      <c r="H31" s="45"/>
      <c r="I31" s="75">
        <f>'FS 3-8'!H160</f>
        <v>288053</v>
      </c>
      <c r="K31" s="139">
        <v>0</v>
      </c>
      <c r="M31" s="73">
        <v>0</v>
      </c>
      <c r="O31" s="139">
        <f>SUM(K31:L31)</f>
        <v>0</v>
      </c>
      <c r="Q31" s="73">
        <f>SUM(C31:M31)</f>
        <v>288053</v>
      </c>
      <c r="S31" s="100"/>
      <c r="T31" s="100"/>
    </row>
    <row r="32" spans="1:20" ht="22.5" customHeight="1" x14ac:dyDescent="0.55000000000000004">
      <c r="A32" s="43" t="s">
        <v>36</v>
      </c>
      <c r="B32" s="4"/>
      <c r="C32" s="139">
        <v>0</v>
      </c>
      <c r="D32" s="30"/>
      <c r="E32" s="139">
        <v>0</v>
      </c>
      <c r="F32" s="30"/>
      <c r="G32" s="139">
        <v>0</v>
      </c>
      <c r="H32" s="45"/>
      <c r="I32" s="139">
        <v>0</v>
      </c>
      <c r="J32" s="30"/>
      <c r="K32" s="75">
        <f>'FS 3-8'!H191</f>
        <v>201094</v>
      </c>
      <c r="L32" s="30"/>
      <c r="M32" s="73">
        <f>SUM(A32:I32)</f>
        <v>0</v>
      </c>
      <c r="N32" s="30"/>
      <c r="O32" s="92">
        <f>SUM(K32:L32)</f>
        <v>201094</v>
      </c>
      <c r="P32" s="30"/>
      <c r="Q32" s="73">
        <f>SUM(C32:M32)</f>
        <v>201094</v>
      </c>
      <c r="S32" s="100"/>
      <c r="T32" s="100"/>
    </row>
    <row r="33" spans="1:20" ht="22.5" customHeight="1" x14ac:dyDescent="0.6">
      <c r="A33" s="16" t="s">
        <v>156</v>
      </c>
      <c r="B33" s="43"/>
      <c r="C33" s="68">
        <f>SUM(C31:C32)</f>
        <v>0</v>
      </c>
      <c r="E33" s="68">
        <f>SUM(E31:E32)</f>
        <v>0</v>
      </c>
      <c r="G33" s="68">
        <f>SUM(G31:G32)</f>
        <v>0</v>
      </c>
      <c r="H33" s="45"/>
      <c r="I33" s="68">
        <f>SUM(I31:I32)</f>
        <v>288053</v>
      </c>
      <c r="K33" s="68">
        <f>SUM(K31:K32)</f>
        <v>201094</v>
      </c>
      <c r="M33" s="68">
        <f>SUM(M31:M32)</f>
        <v>0</v>
      </c>
      <c r="O33" s="68">
        <f>SUM(O31:O32)</f>
        <v>201094</v>
      </c>
      <c r="Q33" s="68">
        <f>SUM(Q31:Q32)</f>
        <v>489147</v>
      </c>
      <c r="S33" s="100"/>
      <c r="T33" s="100"/>
    </row>
    <row r="34" spans="1:20" ht="22.5" customHeight="1" thickBot="1" x14ac:dyDescent="0.65">
      <c r="A34" s="31" t="s">
        <v>150</v>
      </c>
      <c r="B34" s="31"/>
      <c r="C34" s="185">
        <f>SUM(C25,C33)</f>
        <v>201600</v>
      </c>
      <c r="D34" s="197"/>
      <c r="E34" s="185">
        <f>SUM(E25,E33)</f>
        <v>20160</v>
      </c>
      <c r="F34" s="197"/>
      <c r="G34" s="185">
        <f>SUM(G25,G33)</f>
        <v>2500000</v>
      </c>
      <c r="H34" s="198"/>
      <c r="I34" s="185">
        <f>SUM(I25,I33,I29)</f>
        <v>13179696</v>
      </c>
      <c r="J34" s="197"/>
      <c r="K34" s="185">
        <f>SUM(K25,K33)</f>
        <v>2627911</v>
      </c>
      <c r="L34" s="197"/>
      <c r="M34" s="185">
        <f>SUM(M25,M33)</f>
        <v>6338</v>
      </c>
      <c r="N34" s="197"/>
      <c r="O34" s="185">
        <f>SUM(O25,O33)</f>
        <v>2634249</v>
      </c>
      <c r="P34" s="197"/>
      <c r="Q34" s="185">
        <f>SUM(Q25,Q33,Q29)</f>
        <v>18535705</v>
      </c>
      <c r="R34" s="25"/>
    </row>
    <row r="35" spans="1:20" s="213" customFormat="1" ht="22.5" customHeight="1" thickTop="1" x14ac:dyDescent="0.6">
      <c r="A35" s="210"/>
      <c r="B35" s="210"/>
      <c r="C35" s="211"/>
      <c r="D35" s="212"/>
      <c r="E35" s="211"/>
      <c r="F35" s="212"/>
      <c r="G35" s="211"/>
      <c r="H35" s="211"/>
      <c r="I35" s="211">
        <f>I34-'FS 3-8'!H61</f>
        <v>0</v>
      </c>
      <c r="J35" s="212"/>
      <c r="K35" s="211"/>
      <c r="L35" s="212"/>
      <c r="M35" s="211"/>
      <c r="N35" s="212"/>
      <c r="O35" s="211"/>
      <c r="P35" s="212"/>
      <c r="Q35" s="211"/>
      <c r="R35" s="212"/>
    </row>
    <row r="36" spans="1:20" ht="22.5" customHeight="1" x14ac:dyDescent="0.6">
      <c r="A36" s="31"/>
      <c r="B36" s="31"/>
      <c r="C36" s="20"/>
      <c r="D36" s="25"/>
      <c r="E36" s="20"/>
      <c r="F36" s="25"/>
      <c r="G36" s="20"/>
      <c r="H36" s="20"/>
      <c r="I36" s="20"/>
      <c r="J36" s="25"/>
      <c r="K36" s="20"/>
      <c r="L36" s="25"/>
      <c r="M36" s="20"/>
      <c r="N36" s="25"/>
      <c r="O36" s="20"/>
      <c r="P36" s="25"/>
      <c r="Q36" s="20"/>
      <c r="R36" s="25"/>
    </row>
    <row r="37" spans="1:20" ht="22.5" customHeight="1" x14ac:dyDescent="0.55000000000000004">
      <c r="C37" s="11"/>
      <c r="E37" s="11"/>
      <c r="G37" s="11"/>
      <c r="I37" s="11"/>
      <c r="K37" s="11"/>
      <c r="M37" s="11"/>
      <c r="O37" s="11"/>
      <c r="Q37" s="11"/>
    </row>
    <row r="38" spans="1:20" ht="22.5" customHeight="1" x14ac:dyDescent="0.55000000000000004">
      <c r="M38" s="11"/>
      <c r="O38" s="11"/>
      <c r="Q38" s="11"/>
    </row>
    <row r="39" spans="1:20" ht="22.5" customHeight="1" x14ac:dyDescent="0.55000000000000004">
      <c r="O39" s="11"/>
    </row>
    <row r="40" spans="1:20" ht="22.5" customHeight="1" x14ac:dyDescent="0.55000000000000004"/>
    <row r="41" spans="1:20" ht="22.5" customHeight="1" x14ac:dyDescent="0.55000000000000004"/>
    <row r="42" spans="1:20" ht="22.5" customHeight="1" x14ac:dyDescent="0.55000000000000004"/>
    <row r="43" spans="1:20" ht="22.5" customHeight="1" x14ac:dyDescent="0.55000000000000004"/>
    <row r="44" spans="1:20" ht="22.5" customHeight="1" x14ac:dyDescent="0.55000000000000004"/>
    <row r="45" spans="1:20" ht="22.5" customHeight="1" x14ac:dyDescent="0.55000000000000004"/>
    <row r="46" spans="1:20" ht="22.5" customHeight="1" x14ac:dyDescent="0.55000000000000004"/>
    <row r="47" spans="1:20" ht="22.5" customHeight="1" x14ac:dyDescent="0.55000000000000004"/>
    <row r="48" spans="1:20" ht="22.5" customHeight="1" x14ac:dyDescent="0.55000000000000004"/>
    <row r="49" ht="22.5" customHeight="1" x14ac:dyDescent="0.55000000000000004"/>
    <row r="50" ht="22.5" customHeight="1" x14ac:dyDescent="0.55000000000000004"/>
    <row r="51" ht="22.5" customHeight="1" x14ac:dyDescent="0.55000000000000004"/>
  </sheetData>
  <mergeCells count="6">
    <mergeCell ref="C11:R11"/>
    <mergeCell ref="A2:C2"/>
    <mergeCell ref="E5:I5"/>
    <mergeCell ref="E8:G8"/>
    <mergeCell ref="C4:R4"/>
    <mergeCell ref="K5:O5"/>
  </mergeCells>
  <pageMargins left="0.8" right="0.66" top="0.48" bottom="0.75" header="0.5" footer="0.5"/>
  <pageSetup paperSize="9" scale="64" firstPageNumber="10" orientation="landscape" useFirstPageNumber="1" r:id="rId1"/>
  <headerFooter>
    <oddFooter>&amp;L  
หมายเหตุประกอบงบการเงินเป็นส่วนหนึ่งของงบการเงินระหว่างกาลนี้
&amp;C
&amp;P</oddFooter>
  </headerFooter>
  <ignoredErrors>
    <ignoredError sqref="Q16 O28:Q3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9"/>
  <sheetViews>
    <sheetView view="pageBreakPreview" topLeftCell="A7" zoomScaleNormal="80" zoomScaleSheetLayoutView="100" workbookViewId="0">
      <selection activeCell="A18" sqref="A18"/>
    </sheetView>
  </sheetViews>
  <sheetFormatPr defaultColWidth="9.125" defaultRowHeight="21.75" customHeight="1" x14ac:dyDescent="0.55000000000000004"/>
  <cols>
    <col min="1" max="1" width="56.625" style="117" bestFit="1" customWidth="1"/>
    <col min="2" max="2" width="13.375" style="109" customWidth="1"/>
    <col min="3" max="3" width="0.875" style="109" customWidth="1"/>
    <col min="4" max="4" width="13.625" style="109" customWidth="1"/>
    <col min="5" max="5" width="0.875" style="109" customWidth="1"/>
    <col min="6" max="6" width="13.375" style="109" customWidth="1"/>
    <col min="7" max="7" width="0.875" style="109" customWidth="1"/>
    <col min="8" max="8" width="13.375" style="109" customWidth="1"/>
    <col min="9" max="11" width="12.625" style="109" bestFit="1" customWidth="1"/>
    <col min="12" max="16384" width="9.125" style="109"/>
  </cols>
  <sheetData>
    <row r="1" spans="1:8" ht="21.75" customHeight="1" x14ac:dyDescent="0.6">
      <c r="A1" s="110" t="s">
        <v>61</v>
      </c>
      <c r="C1" s="111"/>
      <c r="E1" s="111"/>
      <c r="F1" s="111"/>
      <c r="G1" s="111"/>
      <c r="H1" s="111"/>
    </row>
    <row r="2" spans="1:8" ht="21.75" customHeight="1" x14ac:dyDescent="0.6">
      <c r="A2" s="112" t="s">
        <v>46</v>
      </c>
      <c r="C2" s="111"/>
      <c r="E2" s="111"/>
      <c r="F2" s="111"/>
      <c r="G2" s="111"/>
      <c r="H2" s="111"/>
    </row>
    <row r="3" spans="1:8" ht="9.6" customHeight="1" x14ac:dyDescent="0.6">
      <c r="A3" s="112"/>
      <c r="C3" s="111"/>
      <c r="E3" s="111"/>
      <c r="F3" s="111"/>
      <c r="G3" s="111"/>
      <c r="H3" s="111"/>
    </row>
    <row r="4" spans="1:8" ht="22.8" customHeight="1" x14ac:dyDescent="0.6">
      <c r="A4" s="112"/>
      <c r="B4" s="218" t="s">
        <v>85</v>
      </c>
      <c r="C4" s="218"/>
      <c r="D4" s="218"/>
      <c r="E4" s="111"/>
      <c r="F4" s="111"/>
      <c r="G4" s="111"/>
      <c r="H4" s="111"/>
    </row>
    <row r="5" spans="1:8" ht="20.55" customHeight="1" x14ac:dyDescent="0.6">
      <c r="A5" s="112"/>
      <c r="B5" s="218" t="s">
        <v>84</v>
      </c>
      <c r="C5" s="218"/>
      <c r="D5" s="218"/>
      <c r="E5" s="3"/>
      <c r="F5" s="231" t="s">
        <v>29</v>
      </c>
      <c r="G5" s="231"/>
      <c r="H5" s="231"/>
    </row>
    <row r="6" spans="1:8" ht="21.6" customHeight="1" x14ac:dyDescent="0.6">
      <c r="A6" s="112"/>
      <c r="B6" s="223" t="s">
        <v>122</v>
      </c>
      <c r="C6" s="223"/>
      <c r="D6" s="223"/>
      <c r="E6" s="3"/>
      <c r="F6" s="223" t="s">
        <v>122</v>
      </c>
      <c r="G6" s="223"/>
      <c r="H6" s="223"/>
    </row>
    <row r="7" spans="1:8" ht="20.55" customHeight="1" x14ac:dyDescent="0.6">
      <c r="A7" s="112"/>
      <c r="B7" s="223" t="s">
        <v>125</v>
      </c>
      <c r="C7" s="223"/>
      <c r="D7" s="223"/>
      <c r="E7" s="3"/>
      <c r="F7" s="223" t="s">
        <v>125</v>
      </c>
      <c r="G7" s="223"/>
      <c r="H7" s="223"/>
    </row>
    <row r="8" spans="1:8" ht="18.600000000000001" customHeight="1" x14ac:dyDescent="0.6">
      <c r="A8" s="112"/>
      <c r="B8" s="2">
        <v>2565</v>
      </c>
      <c r="C8" s="2"/>
      <c r="D8" s="2">
        <v>2564</v>
      </c>
      <c r="E8" s="2"/>
      <c r="F8" s="2">
        <v>2565</v>
      </c>
      <c r="G8" s="2"/>
      <c r="H8" s="2">
        <v>2564</v>
      </c>
    </row>
    <row r="9" spans="1:8" ht="17.399999999999999" customHeight="1" x14ac:dyDescent="0.6">
      <c r="A9" s="112"/>
      <c r="B9" s="221" t="s">
        <v>54</v>
      </c>
      <c r="C9" s="221"/>
      <c r="D9" s="221"/>
      <c r="E9" s="221"/>
      <c r="F9" s="221"/>
      <c r="G9" s="221"/>
      <c r="H9" s="221"/>
    </row>
    <row r="10" spans="1:8" s="150" customFormat="1" ht="21.75" customHeight="1" x14ac:dyDescent="0.6">
      <c r="A10" s="113" t="s">
        <v>18</v>
      </c>
      <c r="B10" s="214"/>
      <c r="C10" s="6"/>
      <c r="D10" s="6"/>
      <c r="E10" s="6"/>
      <c r="F10" s="6"/>
      <c r="G10" s="6"/>
      <c r="H10" s="6"/>
    </row>
    <row r="11" spans="1:8" s="150" customFormat="1" ht="21.75" customHeight="1" x14ac:dyDescent="0.55000000000000004">
      <c r="A11" s="105" t="s">
        <v>132</v>
      </c>
      <c r="B11" s="133">
        <f>'FS 3-8'!D160</f>
        <v>2217936</v>
      </c>
      <c r="C11" s="147">
        <v>0</v>
      </c>
      <c r="D11" s="133">
        <f>'FS 3-8'!F160</f>
        <v>2474671</v>
      </c>
      <c r="E11" s="108"/>
      <c r="F11" s="108">
        <f>'FS 3-8'!H174</f>
        <v>288053</v>
      </c>
      <c r="G11" s="108"/>
      <c r="H11" s="108">
        <f>'FS 3-8'!J174</f>
        <v>711200</v>
      </c>
    </row>
    <row r="12" spans="1:8" s="150" customFormat="1" ht="21.75" customHeight="1" x14ac:dyDescent="0.55000000000000004">
      <c r="A12" s="114" t="s">
        <v>161</v>
      </c>
      <c r="B12" s="133"/>
      <c r="C12" s="147"/>
      <c r="D12" s="133"/>
      <c r="E12" s="108"/>
      <c r="F12" s="108"/>
      <c r="G12" s="108"/>
      <c r="H12" s="108"/>
    </row>
    <row r="13" spans="1:8" s="150" customFormat="1" ht="21.75" customHeight="1" x14ac:dyDescent="0.55000000000000004">
      <c r="A13" s="105" t="s">
        <v>157</v>
      </c>
      <c r="B13" s="133">
        <f>F13</f>
        <v>23523</v>
      </c>
      <c r="C13" s="147"/>
      <c r="D13" s="133">
        <f>H13</f>
        <v>122884</v>
      </c>
      <c r="E13" s="108"/>
      <c r="F13" s="108">
        <f>-'FS 3-8'!H159</f>
        <v>23523</v>
      </c>
      <c r="G13" s="108"/>
      <c r="H13" s="108">
        <f>-'FS 3-8'!J159</f>
        <v>122884</v>
      </c>
    </row>
    <row r="14" spans="1:8" s="150" customFormat="1" ht="21.75" customHeight="1" x14ac:dyDescent="0.55000000000000004">
      <c r="A14" s="105" t="s">
        <v>81</v>
      </c>
      <c r="B14" s="133">
        <f t="shared" ref="B14:D15" si="0">F14</f>
        <v>320</v>
      </c>
      <c r="C14" s="147"/>
      <c r="D14" s="133">
        <f t="shared" si="0"/>
        <v>1033</v>
      </c>
      <c r="E14" s="108"/>
      <c r="F14" s="108">
        <v>320</v>
      </c>
      <c r="G14" s="108"/>
      <c r="H14" s="108">
        <v>1033</v>
      </c>
    </row>
    <row r="15" spans="1:8" s="150" customFormat="1" ht="21.75" customHeight="1" x14ac:dyDescent="0.55000000000000004">
      <c r="A15" s="105" t="s">
        <v>48</v>
      </c>
      <c r="B15" s="133">
        <f t="shared" si="0"/>
        <v>186753</v>
      </c>
      <c r="C15" s="147"/>
      <c r="D15" s="133">
        <f t="shared" si="0"/>
        <v>173579</v>
      </c>
      <c r="E15" s="108"/>
      <c r="F15" s="108">
        <v>186753</v>
      </c>
      <c r="G15" s="108"/>
      <c r="H15" s="108">
        <v>173579</v>
      </c>
    </row>
    <row r="16" spans="1:8" s="150" customFormat="1" ht="21.75" customHeight="1" x14ac:dyDescent="0.55000000000000004">
      <c r="A16" s="105" t="s">
        <v>130</v>
      </c>
      <c r="B16" s="133">
        <f>-'FS 3-8'!D156</f>
        <v>-2079010</v>
      </c>
      <c r="C16" s="147"/>
      <c r="D16" s="133">
        <f>-'FS 3-8'!F156</f>
        <v>-1848901</v>
      </c>
      <c r="E16" s="108"/>
      <c r="F16" s="108">
        <v>0</v>
      </c>
      <c r="G16" s="108"/>
      <c r="H16" s="108">
        <v>0</v>
      </c>
    </row>
    <row r="17" spans="1:8" s="150" customFormat="1" ht="21.75" customHeight="1" x14ac:dyDescent="0.55000000000000004">
      <c r="A17" s="105" t="s">
        <v>146</v>
      </c>
      <c r="B17" s="133">
        <f>F17</f>
        <v>-36004</v>
      </c>
      <c r="C17" s="147"/>
      <c r="D17" s="133">
        <f>H17</f>
        <v>18826</v>
      </c>
      <c r="E17" s="108"/>
      <c r="F17" s="108">
        <v>-36004</v>
      </c>
      <c r="G17" s="108"/>
      <c r="H17" s="108">
        <v>18826</v>
      </c>
    </row>
    <row r="18" spans="1:8" s="150" customFormat="1" ht="21.75" customHeight="1" x14ac:dyDescent="0.55000000000000004">
      <c r="A18" s="105" t="s">
        <v>167</v>
      </c>
      <c r="B18" s="133">
        <f>F18</f>
        <v>-46660</v>
      </c>
      <c r="C18" s="147"/>
      <c r="D18" s="133">
        <f>H18</f>
        <v>41562</v>
      </c>
      <c r="E18" s="108"/>
      <c r="F18" s="108">
        <v>-46660</v>
      </c>
      <c r="G18" s="108"/>
      <c r="H18" s="108">
        <v>41562</v>
      </c>
    </row>
    <row r="19" spans="1:8" s="150" customFormat="1" ht="21.75" customHeight="1" x14ac:dyDescent="0.55000000000000004">
      <c r="A19" s="146" t="s">
        <v>109</v>
      </c>
      <c r="B19" s="133">
        <f t="shared" ref="B19:D19" si="1">F19</f>
        <v>8400</v>
      </c>
      <c r="C19" s="147"/>
      <c r="D19" s="133">
        <f t="shared" si="1"/>
        <v>8484</v>
      </c>
      <c r="E19" s="108"/>
      <c r="F19" s="108">
        <v>8400</v>
      </c>
      <c r="G19" s="108"/>
      <c r="H19" s="108">
        <v>8484</v>
      </c>
    </row>
    <row r="20" spans="1:8" s="150" customFormat="1" ht="21.75" customHeight="1" x14ac:dyDescent="0.55000000000000004">
      <c r="A20" s="105" t="s">
        <v>66</v>
      </c>
      <c r="B20" s="133">
        <v>-24055</v>
      </c>
      <c r="C20" s="147"/>
      <c r="D20" s="133">
        <v>-21027</v>
      </c>
      <c r="E20" s="108"/>
      <c r="F20" s="108">
        <v>-173182</v>
      </c>
      <c r="G20" s="108"/>
      <c r="H20" s="108">
        <v>-106457</v>
      </c>
    </row>
    <row r="21" spans="1:8" s="150" customFormat="1" ht="21.75" customHeight="1" x14ac:dyDescent="0.55000000000000004">
      <c r="A21" s="105" t="s">
        <v>28</v>
      </c>
      <c r="B21" s="69">
        <f>F21</f>
        <v>-952</v>
      </c>
      <c r="C21" s="147"/>
      <c r="D21" s="69">
        <f>H21</f>
        <v>-757</v>
      </c>
      <c r="E21" s="108"/>
      <c r="F21" s="148">
        <v>-952</v>
      </c>
      <c r="G21" s="108"/>
      <c r="H21" s="148">
        <v>-757</v>
      </c>
    </row>
    <row r="22" spans="1:8" s="150" customFormat="1" ht="21.75" customHeight="1" x14ac:dyDescent="0.55000000000000004">
      <c r="A22" s="105"/>
      <c r="B22" s="133">
        <f>SUM(B11:B21)</f>
        <v>250251</v>
      </c>
      <c r="C22" s="147"/>
      <c r="D22" s="133">
        <f>SUM(D11:D21)</f>
        <v>970354</v>
      </c>
      <c r="E22" s="147"/>
      <c r="F22" s="133">
        <f>SUM(F11:F21)</f>
        <v>250251</v>
      </c>
      <c r="G22" s="147"/>
      <c r="H22" s="133">
        <f>SUM(H11:H21)</f>
        <v>970354</v>
      </c>
    </row>
    <row r="23" spans="1:8" ht="21.75" customHeight="1" x14ac:dyDescent="0.55000000000000004">
      <c r="A23" s="114" t="s">
        <v>27</v>
      </c>
      <c r="B23" s="133"/>
      <c r="C23" s="147"/>
      <c r="D23" s="133"/>
      <c r="E23" s="147"/>
      <c r="F23" s="133"/>
      <c r="G23" s="147"/>
      <c r="H23" s="133"/>
    </row>
    <row r="24" spans="1:8" ht="21.75" customHeight="1" x14ac:dyDescent="0.55000000000000004">
      <c r="A24" s="146" t="s">
        <v>55</v>
      </c>
      <c r="B24" s="133">
        <f>F24</f>
        <v>96340</v>
      </c>
      <c r="C24" s="147"/>
      <c r="D24" s="133">
        <f>H24</f>
        <v>-164295</v>
      </c>
      <c r="E24" s="147"/>
      <c r="F24" s="133">
        <v>96340</v>
      </c>
      <c r="G24" s="147"/>
      <c r="H24" s="133">
        <v>-164295</v>
      </c>
    </row>
    <row r="25" spans="1:8" ht="21.75" customHeight="1" x14ac:dyDescent="0.55000000000000004">
      <c r="A25" s="146" t="s">
        <v>52</v>
      </c>
      <c r="B25" s="133">
        <f t="shared" ref="B25:D30" si="2">F25</f>
        <v>-106218</v>
      </c>
      <c r="C25" s="147"/>
      <c r="D25" s="133">
        <f t="shared" si="2"/>
        <v>-407803</v>
      </c>
      <c r="E25" s="147"/>
      <c r="F25" s="133">
        <v>-106218</v>
      </c>
      <c r="G25" s="147"/>
      <c r="H25" s="133">
        <v>-407803</v>
      </c>
    </row>
    <row r="26" spans="1:8" ht="21.75" customHeight="1" x14ac:dyDescent="0.55000000000000004">
      <c r="A26" s="146" t="s">
        <v>3</v>
      </c>
      <c r="B26" s="133">
        <f t="shared" si="2"/>
        <v>-14271</v>
      </c>
      <c r="C26" s="147"/>
      <c r="D26" s="133">
        <f t="shared" si="2"/>
        <v>-142543</v>
      </c>
      <c r="E26" s="147"/>
      <c r="F26" s="133">
        <v>-14271</v>
      </c>
      <c r="G26" s="147"/>
      <c r="H26" s="133">
        <v>-142543</v>
      </c>
    </row>
    <row r="27" spans="1:8" ht="21.75" customHeight="1" x14ac:dyDescent="0.55000000000000004">
      <c r="A27" s="146" t="s">
        <v>50</v>
      </c>
      <c r="B27" s="133">
        <f t="shared" si="2"/>
        <v>105</v>
      </c>
      <c r="C27" s="147"/>
      <c r="D27" s="133">
        <f t="shared" si="2"/>
        <v>1300</v>
      </c>
      <c r="E27" s="147"/>
      <c r="F27" s="133">
        <v>105</v>
      </c>
      <c r="G27" s="147"/>
      <c r="H27" s="133">
        <v>1300</v>
      </c>
    </row>
    <row r="28" spans="1:8" ht="21.75" customHeight="1" x14ac:dyDescent="0.55000000000000004">
      <c r="A28" s="146" t="s">
        <v>56</v>
      </c>
      <c r="B28" s="133">
        <f t="shared" si="2"/>
        <v>-571394</v>
      </c>
      <c r="C28" s="147"/>
      <c r="D28" s="133">
        <f t="shared" si="2"/>
        <v>207350</v>
      </c>
      <c r="E28" s="147"/>
      <c r="F28" s="133">
        <v>-571394</v>
      </c>
      <c r="G28" s="147"/>
      <c r="H28" s="133">
        <v>207350</v>
      </c>
    </row>
    <row r="29" spans="1:8" ht="21.75" customHeight="1" x14ac:dyDescent="0.55000000000000004">
      <c r="A29" s="146" t="s">
        <v>49</v>
      </c>
      <c r="B29" s="133">
        <f t="shared" si="2"/>
        <v>10560</v>
      </c>
      <c r="C29" s="147"/>
      <c r="D29" s="133">
        <f t="shared" si="2"/>
        <v>24616</v>
      </c>
      <c r="E29" s="147"/>
      <c r="F29" s="133">
        <v>10560</v>
      </c>
      <c r="G29" s="147"/>
      <c r="H29" s="133">
        <v>24616</v>
      </c>
    </row>
    <row r="30" spans="1:8" ht="21.75" customHeight="1" x14ac:dyDescent="0.55000000000000004">
      <c r="A30" s="146" t="s">
        <v>136</v>
      </c>
      <c r="B30" s="69">
        <f t="shared" si="2"/>
        <v>-1697</v>
      </c>
      <c r="C30" s="147"/>
      <c r="D30" s="69">
        <f t="shared" si="2"/>
        <v>-3187</v>
      </c>
      <c r="E30" s="147"/>
      <c r="F30" s="69">
        <v>-1697</v>
      </c>
      <c r="G30" s="147"/>
      <c r="H30" s="69">
        <v>-3187</v>
      </c>
    </row>
    <row r="31" spans="1:8" ht="21.75" customHeight="1" x14ac:dyDescent="0.55000000000000004">
      <c r="A31" s="146" t="s">
        <v>151</v>
      </c>
      <c r="B31" s="133">
        <f>SUM(B22:B30)</f>
        <v>-336324</v>
      </c>
      <c r="C31" s="147"/>
      <c r="D31" s="133">
        <f>SUM(D22:D30)</f>
        <v>485792</v>
      </c>
      <c r="E31" s="147"/>
      <c r="F31" s="133">
        <f>SUM(F22:F30)</f>
        <v>-336324</v>
      </c>
      <c r="G31" s="147"/>
      <c r="H31" s="133">
        <f>SUM(H22:H30)</f>
        <v>485792</v>
      </c>
    </row>
    <row r="32" spans="1:8" ht="21.75" customHeight="1" x14ac:dyDescent="0.55000000000000004">
      <c r="A32" s="146" t="s">
        <v>152</v>
      </c>
      <c r="B32" s="133">
        <v>-10722</v>
      </c>
      <c r="C32" s="147"/>
      <c r="D32" s="133">
        <v>0</v>
      </c>
      <c r="E32" s="147"/>
      <c r="F32" s="133">
        <v>-10722</v>
      </c>
      <c r="G32" s="147"/>
      <c r="H32" s="133">
        <v>0</v>
      </c>
    </row>
    <row r="33" spans="1:8" ht="21.75" customHeight="1" x14ac:dyDescent="0.6">
      <c r="A33" s="149" t="s">
        <v>108</v>
      </c>
      <c r="B33" s="52">
        <f>SUM(B31:B32)</f>
        <v>-347046</v>
      </c>
      <c r="C33" s="147"/>
      <c r="D33" s="52">
        <f>SUM(D31:D32)</f>
        <v>485792</v>
      </c>
      <c r="E33" s="147"/>
      <c r="F33" s="52">
        <f>SUM(F31:F32)</f>
        <v>-347046</v>
      </c>
      <c r="G33" s="147"/>
      <c r="H33" s="52">
        <f>SUM(H31:H32)</f>
        <v>485792</v>
      </c>
    </row>
    <row r="34" spans="1:8" ht="9" customHeight="1" x14ac:dyDescent="0.55000000000000004">
      <c r="A34" s="146"/>
      <c r="B34" s="214"/>
      <c r="C34" s="6"/>
      <c r="D34" s="6"/>
      <c r="E34" s="6"/>
      <c r="F34" s="6"/>
      <c r="G34" s="6"/>
      <c r="H34" s="6"/>
    </row>
    <row r="35" spans="1:8" ht="22.2" x14ac:dyDescent="0.6">
      <c r="A35" s="113" t="s">
        <v>19</v>
      </c>
      <c r="B35" s="67"/>
      <c r="C35" s="67"/>
      <c r="D35" s="67"/>
      <c r="E35" s="67"/>
      <c r="F35" s="67"/>
      <c r="G35" s="67"/>
      <c r="H35" s="67"/>
    </row>
    <row r="36" spans="1:8" ht="21.6" x14ac:dyDescent="0.55000000000000004">
      <c r="A36" s="122" t="s">
        <v>114</v>
      </c>
      <c r="B36" s="67">
        <f>F36</f>
        <v>248310</v>
      </c>
      <c r="C36" s="67"/>
      <c r="D36" s="67">
        <f>H36</f>
        <v>0</v>
      </c>
      <c r="E36" s="67"/>
      <c r="F36" s="158">
        <v>248310</v>
      </c>
      <c r="G36" s="67"/>
      <c r="H36" s="67">
        <v>0</v>
      </c>
    </row>
    <row r="37" spans="1:8" ht="21.6" x14ac:dyDescent="0.55000000000000004">
      <c r="A37" s="122" t="s">
        <v>153</v>
      </c>
      <c r="B37" s="67">
        <f>F37</f>
        <v>52105</v>
      </c>
      <c r="C37" s="67"/>
      <c r="D37" s="67">
        <v>0</v>
      </c>
      <c r="E37" s="67"/>
      <c r="F37" s="67">
        <v>52105</v>
      </c>
      <c r="G37" s="67"/>
      <c r="H37" s="158">
        <v>0</v>
      </c>
    </row>
    <row r="38" spans="1:8" ht="21.6" x14ac:dyDescent="0.55000000000000004">
      <c r="A38" s="122" t="s">
        <v>75</v>
      </c>
      <c r="B38" s="67">
        <f t="shared" ref="B38:D41" si="3">F38</f>
        <v>510</v>
      </c>
      <c r="C38" s="67"/>
      <c r="D38" s="67">
        <f t="shared" si="3"/>
        <v>3577</v>
      </c>
      <c r="E38" s="67"/>
      <c r="F38" s="67">
        <v>510</v>
      </c>
      <c r="G38" s="67"/>
      <c r="H38" s="67">
        <v>3577</v>
      </c>
    </row>
    <row r="39" spans="1:8" ht="21.6" x14ac:dyDescent="0.55000000000000004">
      <c r="A39" s="105" t="s">
        <v>74</v>
      </c>
      <c r="B39" s="67">
        <f t="shared" si="3"/>
        <v>-83570</v>
      </c>
      <c r="C39" s="67"/>
      <c r="D39" s="67">
        <f t="shared" si="3"/>
        <v>-120901</v>
      </c>
      <c r="E39" s="67"/>
      <c r="F39" s="67">
        <v>-83570</v>
      </c>
      <c r="G39" s="67"/>
      <c r="H39" s="67">
        <v>-120901</v>
      </c>
    </row>
    <row r="40" spans="1:8" ht="21.6" x14ac:dyDescent="0.55000000000000004">
      <c r="A40" s="105" t="s">
        <v>66</v>
      </c>
      <c r="B40" s="67">
        <f t="shared" si="3"/>
        <v>173182</v>
      </c>
      <c r="C40" s="1"/>
      <c r="D40" s="67">
        <f t="shared" si="3"/>
        <v>106457</v>
      </c>
      <c r="E40" s="1"/>
      <c r="F40" s="75">
        <v>173182</v>
      </c>
      <c r="G40" s="1"/>
      <c r="H40" s="75">
        <v>106457</v>
      </c>
    </row>
    <row r="41" spans="1:8" ht="21.6" x14ac:dyDescent="0.55000000000000004">
      <c r="A41" s="105" t="s">
        <v>28</v>
      </c>
      <c r="B41" s="67">
        <f t="shared" si="3"/>
        <v>1624</v>
      </c>
      <c r="C41" s="1"/>
      <c r="D41" s="67">
        <f t="shared" si="3"/>
        <v>1357</v>
      </c>
      <c r="E41" s="1"/>
      <c r="F41" s="75">
        <v>1624</v>
      </c>
      <c r="G41" s="1"/>
      <c r="H41" s="75">
        <v>1357</v>
      </c>
    </row>
    <row r="42" spans="1:8" ht="22.2" x14ac:dyDescent="0.6">
      <c r="A42" s="104" t="s">
        <v>158</v>
      </c>
      <c r="B42" s="68">
        <f>SUM(B36:B41)</f>
        <v>392161</v>
      </c>
      <c r="C42" s="118"/>
      <c r="D42" s="68">
        <f>SUM(D36:D41)</f>
        <v>-9510</v>
      </c>
      <c r="E42" s="118"/>
      <c r="F42" s="68">
        <f>SUM(F36:F41)</f>
        <v>392161</v>
      </c>
      <c r="G42" s="118"/>
      <c r="H42" s="68">
        <f>SUM(H36:H41)</f>
        <v>-9510</v>
      </c>
    </row>
    <row r="43" spans="1:8" ht="16.8" customHeight="1" x14ac:dyDescent="0.55000000000000004">
      <c r="A43" s="105"/>
      <c r="B43" s="108"/>
      <c r="C43" s="1"/>
      <c r="D43" s="108"/>
      <c r="E43" s="1"/>
      <c r="F43" s="108"/>
      <c r="G43" s="1"/>
      <c r="H43" s="108"/>
    </row>
    <row r="44" spans="1:8" ht="22.2" x14ac:dyDescent="0.6">
      <c r="A44" s="113" t="s">
        <v>20</v>
      </c>
      <c r="B44" s="67"/>
      <c r="C44" s="67"/>
      <c r="D44" s="67"/>
      <c r="E44" s="67"/>
      <c r="F44" s="67"/>
      <c r="G44" s="67"/>
      <c r="H44" s="67"/>
    </row>
    <row r="45" spans="1:8" ht="21.6" x14ac:dyDescent="0.55000000000000004">
      <c r="A45" s="122" t="s">
        <v>115</v>
      </c>
      <c r="B45" s="67">
        <f>F45</f>
        <v>0</v>
      </c>
      <c r="C45" s="67"/>
      <c r="D45" s="67">
        <f>H45</f>
        <v>-115000</v>
      </c>
      <c r="E45" s="67"/>
      <c r="F45" s="67">
        <v>0</v>
      </c>
      <c r="G45" s="67"/>
      <c r="H45" s="67">
        <v>-115000</v>
      </c>
    </row>
    <row r="46" spans="1:8" ht="21.6" x14ac:dyDescent="0.55000000000000004">
      <c r="A46" s="146" t="s">
        <v>126</v>
      </c>
      <c r="B46" s="67">
        <f t="shared" ref="B46:D47" si="4">F46</f>
        <v>-112893</v>
      </c>
      <c r="C46" s="1"/>
      <c r="D46" s="67">
        <f t="shared" si="4"/>
        <v>-10080</v>
      </c>
      <c r="E46" s="103"/>
      <c r="F46" s="67">
        <v>-112893</v>
      </c>
      <c r="G46" s="103"/>
      <c r="H46" s="67">
        <v>-10080</v>
      </c>
    </row>
    <row r="47" spans="1:8" ht="21.6" x14ac:dyDescent="0.55000000000000004">
      <c r="A47" s="146" t="s">
        <v>110</v>
      </c>
      <c r="B47" s="67">
        <f t="shared" si="4"/>
        <v>-320</v>
      </c>
      <c r="C47" s="67"/>
      <c r="D47" s="67">
        <f t="shared" si="4"/>
        <v>-1033</v>
      </c>
      <c r="E47" s="67"/>
      <c r="F47" s="67">
        <v>-320</v>
      </c>
      <c r="G47" s="67"/>
      <c r="H47" s="67">
        <v>-1033</v>
      </c>
    </row>
    <row r="48" spans="1:8" ht="22.2" x14ac:dyDescent="0.6">
      <c r="A48" s="149" t="s">
        <v>163</v>
      </c>
      <c r="B48" s="68">
        <f>SUM(B45:B47)</f>
        <v>-113213</v>
      </c>
      <c r="C48" s="118"/>
      <c r="D48" s="68">
        <f>SUM(D45:D47)</f>
        <v>-126113</v>
      </c>
      <c r="E48" s="118"/>
      <c r="F48" s="68">
        <f>SUM(F45:F47)</f>
        <v>-113213</v>
      </c>
      <c r="G48" s="118"/>
      <c r="H48" s="68">
        <f>SUM(H45:H47)</f>
        <v>-126113</v>
      </c>
    </row>
    <row r="49" spans="1:8" ht="22.2" x14ac:dyDescent="0.6">
      <c r="A49" s="104"/>
      <c r="B49" s="118"/>
      <c r="C49" s="118"/>
      <c r="D49" s="118"/>
      <c r="E49" s="118"/>
      <c r="F49" s="118"/>
      <c r="G49" s="118"/>
      <c r="H49" s="118"/>
    </row>
    <row r="50" spans="1:8" ht="22.2" x14ac:dyDescent="0.6">
      <c r="A50" s="149" t="s">
        <v>111</v>
      </c>
      <c r="B50" s="118">
        <f>SUM(B33,B42,B48)</f>
        <v>-68098</v>
      </c>
      <c r="C50" s="118" t="e">
        <f>#REF!+C42+C48</f>
        <v>#REF!</v>
      </c>
      <c r="D50" s="118">
        <f>SUM(D33,D42,D48)</f>
        <v>350169</v>
      </c>
      <c r="E50" s="118"/>
      <c r="F50" s="118">
        <f>SUM(F33,F42,F48)</f>
        <v>-68098</v>
      </c>
      <c r="G50" s="118" t="e">
        <f>#REF!+G42+G48</f>
        <v>#REF!</v>
      </c>
      <c r="H50" s="118">
        <f>SUM(H33,H42,H48)</f>
        <v>350169</v>
      </c>
    </row>
    <row r="51" spans="1:8" ht="21.6" x14ac:dyDescent="0.55000000000000004">
      <c r="A51" s="146" t="s">
        <v>112</v>
      </c>
      <c r="B51" s="70">
        <f>'FS 3-8'!F11</f>
        <v>295043</v>
      </c>
      <c r="C51" s="67"/>
      <c r="D51" s="70">
        <v>220070</v>
      </c>
      <c r="E51" s="67"/>
      <c r="F51" s="70">
        <f>'FS 3-8'!J11</f>
        <v>295043</v>
      </c>
      <c r="G51" s="67"/>
      <c r="H51" s="70">
        <v>220070</v>
      </c>
    </row>
    <row r="52" spans="1:8" ht="22.8" thickBot="1" x14ac:dyDescent="0.65">
      <c r="A52" s="149" t="s">
        <v>127</v>
      </c>
      <c r="B52" s="71">
        <f>SUM(B50:B51)</f>
        <v>226945</v>
      </c>
      <c r="C52" s="118"/>
      <c r="D52" s="119">
        <f>SUM(D50:D51)</f>
        <v>570239</v>
      </c>
      <c r="E52" s="118"/>
      <c r="F52" s="71">
        <f>SUM(F50:F51)</f>
        <v>226945</v>
      </c>
      <c r="G52" s="118"/>
      <c r="H52" s="119">
        <f>SUM(H50:H51)</f>
        <v>570239</v>
      </c>
    </row>
    <row r="53" spans="1:8" ht="13.5" customHeight="1" thickTop="1" x14ac:dyDescent="0.55000000000000004">
      <c r="A53" s="105"/>
      <c r="B53" s="65"/>
      <c r="D53" s="65"/>
      <c r="F53" s="120"/>
      <c r="G53" s="1"/>
      <c r="H53" s="121"/>
    </row>
    <row r="54" spans="1:8" ht="21.75" customHeight="1" x14ac:dyDescent="0.55000000000000004">
      <c r="A54" s="105"/>
      <c r="B54" s="65"/>
      <c r="D54" s="65"/>
      <c r="F54" s="133"/>
      <c r="G54" s="1"/>
      <c r="H54" s="121"/>
    </row>
    <row r="55" spans="1:8" ht="21.75" customHeight="1" x14ac:dyDescent="0.55000000000000004">
      <c r="A55" s="105"/>
      <c r="B55" s="65"/>
      <c r="D55" s="65"/>
      <c r="F55" s="63"/>
      <c r="G55" s="1"/>
      <c r="H55" s="121"/>
    </row>
    <row r="56" spans="1:8" ht="21.75" customHeight="1" x14ac:dyDescent="0.55000000000000004">
      <c r="A56" s="105"/>
      <c r="B56" s="65"/>
      <c r="D56" s="65"/>
      <c r="F56" s="63"/>
      <c r="G56" s="1"/>
      <c r="H56" s="121"/>
    </row>
    <row r="57" spans="1:8" ht="13.5" customHeight="1" x14ac:dyDescent="0.55000000000000004">
      <c r="A57" s="105"/>
      <c r="B57" s="65"/>
      <c r="D57" s="65"/>
      <c r="F57" s="63"/>
      <c r="G57" s="1"/>
      <c r="H57" s="121"/>
    </row>
    <row r="58" spans="1:8" ht="21.75" customHeight="1" x14ac:dyDescent="0.55000000000000004">
      <c r="A58" s="105"/>
      <c r="B58" s="65"/>
      <c r="D58" s="65"/>
      <c r="F58" s="63"/>
      <c r="G58" s="1"/>
      <c r="H58" s="121"/>
    </row>
    <row r="59" spans="1:8" ht="21.75" customHeight="1" x14ac:dyDescent="0.55000000000000004">
      <c r="A59" s="105"/>
      <c r="B59" s="65"/>
      <c r="D59" s="65"/>
      <c r="F59" s="63"/>
      <c r="G59" s="1"/>
      <c r="H59" s="121"/>
    </row>
    <row r="60" spans="1:8" ht="21.75" customHeight="1" x14ac:dyDescent="0.55000000000000004">
      <c r="A60" s="105"/>
      <c r="B60" s="63"/>
      <c r="D60" s="65"/>
      <c r="F60" s="65"/>
      <c r="H60" s="65"/>
    </row>
    <row r="91" spans="1:10" ht="21.75" customHeight="1" x14ac:dyDescent="0.55000000000000004">
      <c r="A91" s="135"/>
      <c r="D91" s="107"/>
      <c r="E91" s="107"/>
      <c r="F91" s="107"/>
      <c r="G91" s="107"/>
      <c r="H91" s="107"/>
      <c r="I91" s="107"/>
      <c r="J91" s="107"/>
    </row>
    <row r="95" spans="1:10" ht="21.75" customHeight="1" x14ac:dyDescent="0.55000000000000004">
      <c r="D95" s="116"/>
      <c r="F95" s="116"/>
      <c r="H95" s="116"/>
      <c r="J95" s="116"/>
    </row>
    <row r="99" spans="6:10" ht="21.75" customHeight="1" x14ac:dyDescent="0.55000000000000004">
      <c r="F99" s="134"/>
      <c r="J99" s="134"/>
    </row>
  </sheetData>
  <mergeCells count="8">
    <mergeCell ref="B4:D4"/>
    <mergeCell ref="B9:H9"/>
    <mergeCell ref="B5:D5"/>
    <mergeCell ref="F5:H5"/>
    <mergeCell ref="B6:D6"/>
    <mergeCell ref="F6:H6"/>
    <mergeCell ref="B7:D7"/>
    <mergeCell ref="F7:H7"/>
  </mergeCells>
  <pageMargins left="0.8" right="0.55000000000000004" top="0.48" bottom="0.5" header="0.5" footer="0.5"/>
  <pageSetup paperSize="9" scale="85" firstPageNumber="11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3" max="7" man="1"/>
  </rowBreaks>
  <ignoredErrors>
    <ignoredError sqref="B16 D16" formula="1"/>
    <ignoredError sqref="D50:F50" evalError="1"/>
    <ignoredError sqref="C50 G50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FS 3-8</vt:lpstr>
      <vt:lpstr>งบเปลี่ยนแปลง-9</vt:lpstr>
      <vt:lpstr>งบเปลี่ยนแปลง-10</vt:lpstr>
      <vt:lpstr>CF-11-12</vt:lpstr>
      <vt:lpstr>'CF-11-12'!Print_Area</vt:lpstr>
      <vt:lpstr>'FS 3-8'!Print_Area</vt:lpstr>
      <vt:lpstr>'งบเปลี่ยนแปลง-10'!Print_Area</vt:lpstr>
      <vt:lpstr>'งบเปลี่ยนแปลง-9'!Print_Area</vt:lpstr>
      <vt:lpstr>'CF-11-12'!Print_Titles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Ukrit, Techanusorn</cp:lastModifiedBy>
  <cp:lastPrinted>2022-11-14T08:44:06Z</cp:lastPrinted>
  <dcterms:created xsi:type="dcterms:W3CDTF">2005-02-20T11:46:17Z</dcterms:created>
  <dcterms:modified xsi:type="dcterms:W3CDTF">2022-11-14T08:51:56Z</dcterms:modified>
</cp:coreProperties>
</file>