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ivasiriyangkool\Desktop\4. TR Q2'24\FS\Q2'24\EN\V7 P' Be\"/>
    </mc:Choice>
  </mc:AlternateContent>
  <xr:revisionPtr revIDLastSave="0" documentId="13_ncr:1_{BC34371A-0B68-488E-8597-6E0BD7C230C7}" xr6:coauthVersionLast="47" xr6:coauthVersionMax="47" xr10:uidLastSave="{00000000-0000-0000-0000-000000000000}"/>
  <bookViews>
    <workbookView xWindow="-108" yWindow="-108" windowWidth="23256" windowHeight="12576" activeTab="8" xr2:uid="{00000000-000D-0000-FFFF-FFFF00000000}"/>
  </bookViews>
  <sheets>
    <sheet name="BS 2-3" sheetId="1" r:id="rId1"/>
    <sheet name="PL 3M 4-5" sheetId="12" r:id="rId2"/>
    <sheet name="PL 5" sheetId="10" state="hidden" r:id="rId3"/>
    <sheet name="OCI 6" sheetId="11" state="hidden" r:id="rId4"/>
    <sheet name="PL 6M 6-7" sheetId="13" r:id="rId5"/>
    <sheet name="Equity 8" sheetId="9" r:id="rId6"/>
    <sheet name="Equity 9" sheetId="3" r:id="rId7"/>
    <sheet name="CF 10" sheetId="5" r:id="rId8"/>
    <sheet name="CF 11" sheetId="14" r:id="rId9"/>
  </sheets>
  <definedNames>
    <definedName name="OLE_LINK3" localSheetId="0">'BS 2-3'!#REF!</definedName>
    <definedName name="OLE_LINK3" localSheetId="7">'CF 10'!#REF!</definedName>
    <definedName name="OLE_LINK3" localSheetId="8">'CF 11'!#REF!</definedName>
    <definedName name="_xlnm.Print_Area" localSheetId="0">'BS 2-3'!$A$1:$J$82</definedName>
    <definedName name="_xlnm.Print_Area" localSheetId="7">'CF 10'!$A$1:$H$48</definedName>
    <definedName name="_xlnm.Print_Area" localSheetId="8">'CF 11'!$A$1:$I$22</definedName>
    <definedName name="_xlnm.Print_Area" localSheetId="5">'Equity 8'!$A$1:$U$35</definedName>
    <definedName name="_xlnm.Print_Area" localSheetId="6">'Equity 9'!$A$1:$Q$34</definedName>
    <definedName name="_xlnm.Print_Area" localSheetId="3">'OCI 6'!$A$1:$J$35</definedName>
    <definedName name="_xlnm.Print_Area" localSheetId="1">'PL 3M 4-5'!$A$1:$J$69</definedName>
    <definedName name="_xlnm.Print_Area" localSheetId="2">'PL 5'!$A$1:$J$37</definedName>
    <definedName name="_xlnm.Print_Area" localSheetId="4">'PL 6M 6-7'!$A$1:$J$69</definedName>
    <definedName name="_xlnm.Print_Titles" localSheetId="7">'CF 10'!$1:$11</definedName>
    <definedName name="_xlnm.Print_Titles" localSheetId="8">'CF 11'!$1:$11</definedName>
    <definedName name="_xlnm.Print_Titles" localSheetId="3">'OCI 6'!$1:$11</definedName>
    <definedName name="_xlnm.Print_Titles" localSheetId="2">'PL 5'!$1:$11</definedName>
    <definedName name="Title2nd" localSheetId="0">'BS 2-3'!$A$1</definedName>
    <definedName name="Title2nd" localSheetId="7">'CF 10'!#REF!</definedName>
    <definedName name="Title2nd" localSheetId="8">'CF 11'!#REF!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" i="13" l="1"/>
  <c r="D13" i="13"/>
  <c r="D14" i="13"/>
  <c r="D12" i="13"/>
  <c r="D21" i="13"/>
  <c r="D22" i="13"/>
  <c r="D23" i="13"/>
  <c r="D20" i="13"/>
  <c r="D48" i="1"/>
  <c r="D49" i="1"/>
  <c r="D47" i="1"/>
  <c r="D40" i="1"/>
  <c r="D41" i="1"/>
  <c r="D42" i="1"/>
  <c r="D43" i="1"/>
  <c r="D39" i="1"/>
  <c r="D23" i="1"/>
  <c r="D24" i="1"/>
  <c r="D22" i="1"/>
  <c r="D19" i="1"/>
  <c r="D12" i="1"/>
  <c r="D13" i="1"/>
  <c r="D14" i="1"/>
  <c r="D15" i="1"/>
  <c r="D11" i="1"/>
  <c r="C20" i="14"/>
  <c r="G17" i="14"/>
  <c r="C16" i="14"/>
  <c r="C15" i="14"/>
  <c r="C14" i="14"/>
  <c r="C17" i="14" l="1"/>
  <c r="H26" i="12"/>
  <c r="H30" i="12"/>
  <c r="H32" i="12" s="1"/>
  <c r="H47" i="12" s="1"/>
  <c r="H68" i="12" s="1"/>
  <c r="B23" i="5"/>
  <c r="D67" i="13"/>
  <c r="U32" i="9"/>
  <c r="U31" i="9"/>
  <c r="S28" i="9"/>
  <c r="U28" i="9"/>
  <c r="D44" i="1"/>
  <c r="F44" i="1"/>
  <c r="H44" i="1"/>
  <c r="J44" i="1"/>
  <c r="B42" i="5"/>
  <c r="B43" i="5"/>
  <c r="B44" i="5"/>
  <c r="B45" i="5"/>
  <c r="B46" i="5"/>
  <c r="B47" i="5"/>
  <c r="B41" i="5"/>
  <c r="B30" i="5"/>
  <c r="B31" i="5"/>
  <c r="B32" i="5"/>
  <c r="B33" i="5"/>
  <c r="B34" i="5"/>
  <c r="B35" i="5"/>
  <c r="B29" i="5"/>
  <c r="B21" i="5"/>
  <c r="B22" i="5"/>
  <c r="B25" i="5"/>
  <c r="B26" i="5"/>
  <c r="B15" i="5"/>
  <c r="B20" i="5"/>
  <c r="B19" i="5"/>
  <c r="B17" i="5"/>
  <c r="B16" i="5"/>
  <c r="B48" i="5" l="1"/>
  <c r="D61" i="1"/>
  <c r="D58" i="1"/>
  <c r="F48" i="5"/>
  <c r="F15" i="5" l="1"/>
  <c r="H24" i="13" l="1"/>
  <c r="O31" i="3"/>
  <c r="K32" i="3"/>
  <c r="Q32" i="3" s="1"/>
  <c r="Q28" i="3"/>
  <c r="O28" i="3"/>
  <c r="D24" i="13"/>
  <c r="F24" i="13"/>
  <c r="J24" i="13"/>
  <c r="J24" i="12"/>
  <c r="H24" i="12"/>
  <c r="F24" i="12"/>
  <c r="D24" i="12"/>
  <c r="O32" i="3" l="1"/>
  <c r="J68" i="1"/>
  <c r="H68" i="1"/>
  <c r="F68" i="1"/>
  <c r="D68" i="1"/>
  <c r="J50" i="1"/>
  <c r="H50" i="1"/>
  <c r="F50" i="1"/>
  <c r="D50" i="1"/>
  <c r="J25" i="1"/>
  <c r="H25" i="1"/>
  <c r="F25" i="1"/>
  <c r="D25" i="1"/>
  <c r="J16" i="1"/>
  <c r="H16" i="1"/>
  <c r="F16" i="1"/>
  <c r="D16" i="1"/>
  <c r="D27" i="1" l="1"/>
  <c r="F52" i="1"/>
  <c r="F70" i="1" s="1"/>
  <c r="F27" i="1"/>
  <c r="J27" i="1"/>
  <c r="J52" i="1"/>
  <c r="J70" i="1" s="1"/>
  <c r="H52" i="1"/>
  <c r="H70" i="1" s="1"/>
  <c r="D52" i="1"/>
  <c r="D70" i="1" s="1"/>
  <c r="H27" i="1"/>
  <c r="H84" i="1" l="1"/>
  <c r="D84" i="1"/>
  <c r="S29" i="9"/>
  <c r="Q29" i="9"/>
  <c r="O29" i="9"/>
  <c r="M29" i="9"/>
  <c r="K29" i="9"/>
  <c r="G29" i="9"/>
  <c r="E29" i="9"/>
  <c r="C29" i="9"/>
  <c r="U29" i="9" l="1"/>
  <c r="M29" i="3"/>
  <c r="K29" i="3"/>
  <c r="I29" i="3"/>
  <c r="G29" i="3"/>
  <c r="E29" i="3"/>
  <c r="C29" i="3"/>
  <c r="Q29" i="3"/>
  <c r="O29" i="3"/>
  <c r="I29" i="9" l="1"/>
  <c r="O34" i="9" l="1"/>
  <c r="O35" i="9" s="1"/>
  <c r="M34" i="9"/>
  <c r="M35" i="9" s="1"/>
  <c r="H54" i="13"/>
  <c r="D54" i="13"/>
  <c r="H17" i="13"/>
  <c r="H65" i="12"/>
  <c r="D65" i="12"/>
  <c r="H54" i="12"/>
  <c r="D54" i="12"/>
  <c r="H17" i="12"/>
  <c r="H31" i="10"/>
  <c r="D31" i="10" s="1"/>
  <c r="D26" i="11"/>
  <c r="D30" i="11" s="1"/>
  <c r="D32" i="11" s="1"/>
  <c r="F29" i="10"/>
  <c r="D17" i="10"/>
  <c r="D15" i="10"/>
  <c r="D18" i="10" s="1"/>
  <c r="D26" i="10" s="1"/>
  <c r="D30" i="10" s="1"/>
  <c r="D32" i="10" s="1"/>
  <c r="Q34" i="9"/>
  <c r="Q35" i="9" s="1"/>
  <c r="M33" i="3"/>
  <c r="J28" i="11"/>
  <c r="J24" i="11"/>
  <c r="J30" i="11" s="1"/>
  <c r="J32" i="11" s="1"/>
  <c r="F30" i="11"/>
  <c r="J19" i="11"/>
  <c r="H19" i="11"/>
  <c r="F19" i="11"/>
  <c r="F32" i="11" s="1"/>
  <c r="D19" i="11"/>
  <c r="G33" i="3"/>
  <c r="E33" i="3"/>
  <c r="C33" i="3"/>
  <c r="G34" i="9"/>
  <c r="E34" i="9"/>
  <c r="C34" i="9"/>
  <c r="J18" i="10"/>
  <c r="H18" i="10"/>
  <c r="F18" i="10"/>
  <c r="F26" i="10" s="1"/>
  <c r="F30" i="10" s="1"/>
  <c r="F32" i="10" s="1"/>
  <c r="J24" i="10"/>
  <c r="J26" i="10"/>
  <c r="J30" i="10" s="1"/>
  <c r="J32" i="10" s="1"/>
  <c r="H24" i="10"/>
  <c r="F24" i="10"/>
  <c r="D24" i="10"/>
  <c r="V31" i="9"/>
  <c r="C48" i="5"/>
  <c r="H30" i="11"/>
  <c r="H26" i="10"/>
  <c r="H30" i="10"/>
  <c r="H32" i="10" s="1"/>
  <c r="H32" i="11"/>
  <c r="H26" i="13" l="1"/>
  <c r="H67" i="12"/>
  <c r="M34" i="3"/>
  <c r="C34" i="3"/>
  <c r="G35" i="9"/>
  <c r="E35" i="9"/>
  <c r="E34" i="3"/>
  <c r="D67" i="12"/>
  <c r="H65" i="13"/>
  <c r="D17" i="12"/>
  <c r="D26" i="12" s="1"/>
  <c r="D17" i="13"/>
  <c r="H12" i="11"/>
  <c r="H33" i="11" s="1"/>
  <c r="H35" i="10"/>
  <c r="D35" i="10"/>
  <c r="D12" i="11"/>
  <c r="D33" i="11" s="1"/>
  <c r="J35" i="10"/>
  <c r="J12" i="11"/>
  <c r="J33" i="11" s="1"/>
  <c r="F12" i="11"/>
  <c r="F33" i="11" s="1"/>
  <c r="F35" i="10"/>
  <c r="H67" i="13" l="1"/>
  <c r="C35" i="9"/>
  <c r="G34" i="3"/>
  <c r="H35" i="12"/>
  <c r="D30" i="12"/>
  <c r="D32" i="12" s="1"/>
  <c r="H30" i="13"/>
  <c r="H32" i="13" s="1"/>
  <c r="F13" i="5" s="1"/>
  <c r="D65" i="13"/>
  <c r="D26" i="13"/>
  <c r="K33" i="3"/>
  <c r="K34" i="3" s="1"/>
  <c r="O33" i="3"/>
  <c r="O34" i="3" s="1"/>
  <c r="O37" i="3" s="1"/>
  <c r="H35" i="13" l="1"/>
  <c r="I31" i="3"/>
  <c r="Q31" i="3" s="1"/>
  <c r="H47" i="13"/>
  <c r="H68" i="13" s="1"/>
  <c r="D47" i="12"/>
  <c r="D68" i="12" s="1"/>
  <c r="D35" i="12"/>
  <c r="F27" i="5"/>
  <c r="D30" i="13"/>
  <c r="D32" i="13" s="1"/>
  <c r="K34" i="9"/>
  <c r="K35" i="9" s="1"/>
  <c r="S34" i="9"/>
  <c r="D35" i="13" l="1"/>
  <c r="B13" i="5"/>
  <c r="B27" i="5" s="1"/>
  <c r="D47" i="13"/>
  <c r="D68" i="13" s="1"/>
  <c r="F36" i="5"/>
  <c r="F38" i="5" s="1"/>
  <c r="S35" i="9"/>
  <c r="S38" i="9" s="1"/>
  <c r="Q33" i="3"/>
  <c r="I33" i="3"/>
  <c r="G19" i="14" l="1"/>
  <c r="G21" i="14" s="1"/>
  <c r="G27" i="14" s="1"/>
  <c r="B36" i="5"/>
  <c r="B38" i="5" s="1"/>
  <c r="I34" i="3"/>
  <c r="I37" i="3" s="1"/>
  <c r="Q34" i="3"/>
  <c r="Q37" i="3" s="1"/>
  <c r="I34" i="9"/>
  <c r="U34" i="9"/>
  <c r="C19" i="14" l="1"/>
  <c r="C21" i="14" s="1"/>
  <c r="C27" i="14" s="1"/>
  <c r="U35" i="9"/>
  <c r="U38" i="9" s="1"/>
  <c r="I35" i="9"/>
  <c r="I38" i="9" s="1"/>
</calcChain>
</file>

<file path=xl/sharedStrings.xml><?xml version="1.0" encoding="utf-8"?>
<sst xmlns="http://schemas.openxmlformats.org/spreadsheetml/2006/main" count="464" uniqueCount="210">
  <si>
    <t>Inventories</t>
  </si>
  <si>
    <t>Other non-current assets</t>
  </si>
  <si>
    <t>Total</t>
  </si>
  <si>
    <t>Issued</t>
  </si>
  <si>
    <t>and paid-up</t>
  </si>
  <si>
    <t xml:space="preserve">share capital </t>
  </si>
  <si>
    <t xml:space="preserve">Assets </t>
  </si>
  <si>
    <t>Note</t>
  </si>
  <si>
    <t xml:space="preserve">Expenses </t>
  </si>
  <si>
    <t>Total expenses</t>
  </si>
  <si>
    <t xml:space="preserve">Cash flows from operating activities </t>
  </si>
  <si>
    <t xml:space="preserve">Cash flows from investing activities </t>
  </si>
  <si>
    <t xml:space="preserve">Cash flows from financing activities </t>
  </si>
  <si>
    <t>Depreciation and amortisation</t>
  </si>
  <si>
    <t>Changes in operating assets and liabilities</t>
  </si>
  <si>
    <t>equity</t>
  </si>
  <si>
    <t>Interest income</t>
  </si>
  <si>
    <t>Separate financial statements</t>
  </si>
  <si>
    <t xml:space="preserve">Liabilities and equity </t>
  </si>
  <si>
    <t>Unappropriated</t>
  </si>
  <si>
    <t>Other comprehensive income</t>
  </si>
  <si>
    <t xml:space="preserve">Current assets </t>
  </si>
  <si>
    <t>Cash and cash equivalents</t>
  </si>
  <si>
    <t>Total current assets</t>
  </si>
  <si>
    <t xml:space="preserve">Non-current assets </t>
  </si>
  <si>
    <t>Property, plant and equipment</t>
  </si>
  <si>
    <t>Total non-current assets</t>
  </si>
  <si>
    <t xml:space="preserve">Total assets </t>
  </si>
  <si>
    <t xml:space="preserve">Current liabilities </t>
  </si>
  <si>
    <t>Total current liabilities</t>
  </si>
  <si>
    <t xml:space="preserve">Non-current liabilities </t>
  </si>
  <si>
    <t>Total non-current liabilities</t>
  </si>
  <si>
    <t>Total liabilities</t>
  </si>
  <si>
    <t xml:space="preserve">Equity </t>
  </si>
  <si>
    <t>Share capital</t>
  </si>
  <si>
    <t xml:space="preserve">   Appropriated</t>
  </si>
  <si>
    <t xml:space="preserve">Total equity </t>
  </si>
  <si>
    <t>Total liabilities and equity</t>
  </si>
  <si>
    <t xml:space="preserve">   profit or loss</t>
  </si>
  <si>
    <t>Other current liabilities</t>
  </si>
  <si>
    <t>Other income</t>
  </si>
  <si>
    <t>Items that will not be reclassified subsequently to</t>
  </si>
  <si>
    <t>Revenues</t>
  </si>
  <si>
    <t>Total revenues</t>
  </si>
  <si>
    <t>Statement of financial position</t>
  </si>
  <si>
    <t xml:space="preserve">(in thousand Baht) </t>
  </si>
  <si>
    <t>31 March</t>
  </si>
  <si>
    <t>Trade and other current receivables</t>
  </si>
  <si>
    <t xml:space="preserve">Trade and other current payables </t>
  </si>
  <si>
    <t>Deferred tax liabilities</t>
  </si>
  <si>
    <t xml:space="preserve">   Unappropriated</t>
  </si>
  <si>
    <t>Other components of equity</t>
  </si>
  <si>
    <t>Three-month period ended</t>
  </si>
  <si>
    <t>Statement of comprehensive income (Unaudited)</t>
  </si>
  <si>
    <t>Retained earnings</t>
  </si>
  <si>
    <t>Statement of changes in equity (Unaudited)</t>
  </si>
  <si>
    <t>Statement of cash flows (Unaudited)</t>
  </si>
  <si>
    <t>Other current assets</t>
  </si>
  <si>
    <t>Thai Rayon Public Company Limited</t>
  </si>
  <si>
    <t>30 June</t>
  </si>
  <si>
    <t>Investment in joint venture</t>
  </si>
  <si>
    <t>Financial statements</t>
  </si>
  <si>
    <t>in which the equity method is applied</t>
  </si>
  <si>
    <t xml:space="preserve">      General reserve</t>
  </si>
  <si>
    <t>Dividend income</t>
  </si>
  <si>
    <t>Administrative expenses</t>
  </si>
  <si>
    <t>Items that will be reclassified subsequently to</t>
  </si>
  <si>
    <t>Total other</t>
  </si>
  <si>
    <t>components of</t>
  </si>
  <si>
    <t>Exchange</t>
  </si>
  <si>
    <t>differences on</t>
  </si>
  <si>
    <t>financial</t>
  </si>
  <si>
    <t>reserve</t>
  </si>
  <si>
    <t>General</t>
  </si>
  <si>
    <t>Financial statements in which the equity method is applied</t>
  </si>
  <si>
    <t>Proceeds from sales of equipment</t>
  </si>
  <si>
    <t>Separate financial</t>
  </si>
  <si>
    <t>statements</t>
  </si>
  <si>
    <t>Distribution expenses</t>
  </si>
  <si>
    <t>Exchange differences on translating financial statements</t>
  </si>
  <si>
    <t>profit or loss</t>
  </si>
  <si>
    <t>Total items that will be reclassified subsequently to</t>
  </si>
  <si>
    <t>Provisions for employee benefits</t>
  </si>
  <si>
    <t>Dividends received</t>
  </si>
  <si>
    <t>Interest received</t>
  </si>
  <si>
    <t>Finance costs</t>
  </si>
  <si>
    <t>Interest paid</t>
  </si>
  <si>
    <t>Trade and other current payables</t>
  </si>
  <si>
    <t xml:space="preserve">   Issued and paid-up share capital</t>
  </si>
  <si>
    <t xml:space="preserve">      Legal reserve</t>
  </si>
  <si>
    <t>Gains on exchange rate</t>
  </si>
  <si>
    <t>Legal</t>
  </si>
  <si>
    <t xml:space="preserve">statements </t>
  </si>
  <si>
    <t xml:space="preserve">equity instruments </t>
  </si>
  <si>
    <t xml:space="preserve">designated at fair </t>
  </si>
  <si>
    <t>Other component of equity</t>
  </si>
  <si>
    <t>Non-current provisions for employee benefits</t>
  </si>
  <si>
    <t>Cost of sales of goods</t>
  </si>
  <si>
    <t>Total comprehensive income (expense) for the period</t>
  </si>
  <si>
    <t xml:space="preserve">   at fair value through other comprehensive income</t>
  </si>
  <si>
    <t xml:space="preserve">translating </t>
  </si>
  <si>
    <t>Gain on investment in equity instruments designated</t>
  </si>
  <si>
    <t>Gain on investments in</t>
  </si>
  <si>
    <t xml:space="preserve">value through other </t>
  </si>
  <si>
    <t xml:space="preserve"> comprehensive income</t>
  </si>
  <si>
    <t>Comprehensive income for the period</t>
  </si>
  <si>
    <t>Statement of income (Unaudited)</t>
  </si>
  <si>
    <t xml:space="preserve">   Other comprehensive income</t>
  </si>
  <si>
    <t>Total comprehensive income (expense)</t>
  </si>
  <si>
    <t xml:space="preserve">   for the period</t>
  </si>
  <si>
    <t>Cash and cash equivalents at 1 April</t>
  </si>
  <si>
    <t>comprehensive income</t>
  </si>
  <si>
    <t xml:space="preserve">Other non-current financial assets </t>
  </si>
  <si>
    <t xml:space="preserve">Decrease in current financial assets </t>
  </si>
  <si>
    <t xml:space="preserve">   using equity method</t>
  </si>
  <si>
    <r>
      <t>Current financial assets</t>
    </r>
    <r>
      <rPr>
        <i/>
        <sz val="11"/>
        <rFont val="Times New Roman"/>
        <family val="1"/>
      </rPr>
      <t xml:space="preserve"> </t>
    </r>
  </si>
  <si>
    <t xml:space="preserve">   from financial institution</t>
  </si>
  <si>
    <t>Revenue from sales of goods</t>
  </si>
  <si>
    <t xml:space="preserve">    to profit or loss</t>
  </si>
  <si>
    <t xml:space="preserve">   Other comprehensive income (expense)</t>
  </si>
  <si>
    <t xml:space="preserve">   subsequently to profit or loss</t>
  </si>
  <si>
    <t>Income tax relating to items that will not be reclassified</t>
  </si>
  <si>
    <t>Total items that will not be reclassified subsequently</t>
  </si>
  <si>
    <t>Investments in associates</t>
  </si>
  <si>
    <t xml:space="preserve">Share of other </t>
  </si>
  <si>
    <t>remeasurements</t>
  </si>
  <si>
    <t>of defined</t>
  </si>
  <si>
    <t>benefit plans</t>
  </si>
  <si>
    <t xml:space="preserve">   Profit</t>
  </si>
  <si>
    <t>Profit (loss) for the period</t>
  </si>
  <si>
    <t>(Restated)</t>
  </si>
  <si>
    <t>Profit (loss) from operating activities</t>
  </si>
  <si>
    <t>Share of profit (loss) of associates accounted for</t>
  </si>
  <si>
    <t>Profit (loss) before income tax</t>
  </si>
  <si>
    <t>Tax income (expense)</t>
  </si>
  <si>
    <t>Share of other comprehensive income of associates</t>
  </si>
  <si>
    <t xml:space="preserve">   accounted for using equity method</t>
  </si>
  <si>
    <t xml:space="preserve">Net cash from (used in) operating activities </t>
  </si>
  <si>
    <t>Net increase (decrease) in cash and cash equivalents</t>
  </si>
  <si>
    <t>2, 5</t>
  </si>
  <si>
    <t>components</t>
  </si>
  <si>
    <t>of equity</t>
  </si>
  <si>
    <t>3, 4</t>
  </si>
  <si>
    <r>
      <t xml:space="preserve">Earnings (loss) per share </t>
    </r>
    <r>
      <rPr>
        <b/>
        <i/>
        <sz val="11"/>
        <rFont val="Times New Roman"/>
        <family val="1"/>
      </rPr>
      <t>(in Baht)</t>
    </r>
  </si>
  <si>
    <t>Basic earnings (loss) per share</t>
  </si>
  <si>
    <t>Other comprehensive income for the period,</t>
  </si>
  <si>
    <t xml:space="preserve">    net of tax</t>
  </si>
  <si>
    <t>Total comprehensive income for the period</t>
  </si>
  <si>
    <t>30 September</t>
  </si>
  <si>
    <t>Six-month period ended</t>
  </si>
  <si>
    <t xml:space="preserve">   net of tax</t>
  </si>
  <si>
    <t xml:space="preserve">   Dividends</t>
  </si>
  <si>
    <t>Dividend paid</t>
  </si>
  <si>
    <t>Cash and cash equivalents at 30 September</t>
  </si>
  <si>
    <t xml:space="preserve"> </t>
  </si>
  <si>
    <t>Unrealised (gain) loss on foreign exchange</t>
  </si>
  <si>
    <t>Transactions  with owners, recorded directly in equity</t>
  </si>
  <si>
    <t>(expense) of investment</t>
  </si>
  <si>
    <t>Profit before income tax</t>
  </si>
  <si>
    <t>Profit for the period</t>
  </si>
  <si>
    <r>
      <t xml:space="preserve">Earnings per share </t>
    </r>
    <r>
      <rPr>
        <b/>
        <i/>
        <sz val="11"/>
        <rFont val="Times New Roman"/>
        <family val="1"/>
      </rPr>
      <t>(in Baht)</t>
    </r>
  </si>
  <si>
    <t>Basic earnings per share</t>
  </si>
  <si>
    <t>Share of profit of associates accounted for</t>
  </si>
  <si>
    <t xml:space="preserve">Other comprehensive income for the period, </t>
  </si>
  <si>
    <t>Six-month period ended 30 September 2022</t>
  </si>
  <si>
    <t>Balance at 1 April 2022</t>
  </si>
  <si>
    <t>Balance at 30 September 2022</t>
  </si>
  <si>
    <t xml:space="preserve">Taxes paid </t>
  </si>
  <si>
    <t>Proceeds from sale of other debts securities</t>
  </si>
  <si>
    <t>2, 3, 4</t>
  </si>
  <si>
    <t>2, 4</t>
  </si>
  <si>
    <t>Net cash used in financing activities</t>
  </si>
  <si>
    <t xml:space="preserve">Share of profit of associates accounted for </t>
  </si>
  <si>
    <t>Tax (expense) income</t>
  </si>
  <si>
    <t xml:space="preserve">   Distributions to owners</t>
  </si>
  <si>
    <t xml:space="preserve"> Total distributions to owners</t>
  </si>
  <si>
    <t xml:space="preserve">Separate </t>
  </si>
  <si>
    <t>financial statements</t>
  </si>
  <si>
    <t>Right-of-use assets</t>
  </si>
  <si>
    <t>Short-term loans from finanacial institution</t>
  </si>
  <si>
    <t>Current portion of lease liabilities</t>
  </si>
  <si>
    <t>Lease liabilities</t>
  </si>
  <si>
    <t xml:space="preserve">  Authorised share captital</t>
  </si>
  <si>
    <t xml:space="preserve">  (201,600,000 ordinary shares, par value</t>
  </si>
  <si>
    <t xml:space="preserve">  at Baht 1 per share)</t>
  </si>
  <si>
    <t>Six-month period ended 30 September 2023</t>
  </si>
  <si>
    <t>Balance at 1 April 2023</t>
  </si>
  <si>
    <t>Balance at 30 September 2023</t>
  </si>
  <si>
    <t>Corporate income tax payable</t>
  </si>
  <si>
    <t>Tax expense (income)</t>
  </si>
  <si>
    <t xml:space="preserve"> in associates accounted</t>
  </si>
  <si>
    <t>for using equity method</t>
  </si>
  <si>
    <t>Net cash generated from (used in) operations</t>
  </si>
  <si>
    <t>Loss on exchange rate</t>
  </si>
  <si>
    <t>Payment of long-term employee benefits</t>
  </si>
  <si>
    <t>Acquisitions of intangible asset</t>
  </si>
  <si>
    <t>Gain on</t>
  </si>
  <si>
    <t xml:space="preserve">   Loss</t>
  </si>
  <si>
    <t>2, 6</t>
  </si>
  <si>
    <t>Tax income</t>
  </si>
  <si>
    <t xml:space="preserve">Total comprehensive income </t>
  </si>
  <si>
    <t xml:space="preserve">Net cash from investing activities  </t>
  </si>
  <si>
    <t>Reversal of inventories devaluation</t>
  </si>
  <si>
    <t>(Unaudited)</t>
  </si>
  <si>
    <t>Provisions for litigation</t>
  </si>
  <si>
    <t xml:space="preserve">Repayment of short-term loans </t>
  </si>
  <si>
    <t xml:space="preserve">Share of other comprehensive income of associates </t>
  </si>
  <si>
    <t xml:space="preserve">Adjustments to reconcile profit (loss) to cash receipts (payments) </t>
  </si>
  <si>
    <t>Loss on disposal of property, plant and equipment</t>
  </si>
  <si>
    <t>Acquisitions of property, plant and equipment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</si>
</sst>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  <numFmt numFmtId="167" formatCode="_-* #,##0_-;\-* #,##0_-;_-* &quot;-&quot;_-;_-@_-"/>
    <numFmt numFmtId="168" formatCode="_-* #,##0.00_-;\-* #,##0.00_-;_-* &quot;-&quot;??_-;_-@_-"/>
    <numFmt numFmtId="169" formatCode="_-&quot;฿&quot;* #,##0_-;\-&quot;฿&quot;* #,##0_-;_-&quot;฿&quot;* &quot;-&quot;_-;_-@_-"/>
    <numFmt numFmtId="170" formatCode="_-&quot;฿&quot;* #,##0.00_-;\-&quot;฿&quot;* #,##0.00_-;_-&quot;฿&quot;* &quot;-&quot;??_-;_-@_-"/>
    <numFmt numFmtId="171" formatCode="_([$€-2]* #,##0.00_);_([$€-2]* \(#,##0.00\);_([$€-2]* &quot;-&quot;??_)"/>
    <numFmt numFmtId="172" formatCode="0.0%"/>
  </numFmts>
  <fonts count="21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u/>
      <sz val="11"/>
      <name val="Times New Roman"/>
      <family val="1"/>
    </font>
    <font>
      <sz val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10"/>
      <name val="Microsoft Sans Serif"/>
      <family val="2"/>
    </font>
    <font>
      <sz val="14"/>
      <name val="Cordia New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rgb="FF00800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1">
    <xf numFmtId="0" fontId="0" fillId="0" borderId="0"/>
    <xf numFmtId="43" fontId="1" fillId="0" borderId="0" applyFont="0" applyFill="0" applyBorder="0" applyAlignment="0" applyProtection="0"/>
    <xf numFmtId="168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8" fontId="16" fillId="0" borderId="0" applyFont="0" applyFill="0" applyBorder="0" applyAlignment="0" applyProtection="0"/>
    <xf numFmtId="43" fontId="14" fillId="0" borderId="0" applyFont="0" applyFill="0" applyBorder="0" applyAlignment="0" applyProtection="0"/>
    <xf numFmtId="168" fontId="16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13" fillId="0" borderId="0"/>
    <xf numFmtId="0" fontId="17" fillId="0" borderId="0"/>
    <xf numFmtId="0" fontId="15" fillId="0" borderId="0"/>
    <xf numFmtId="0" fontId="13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0" fontId="11" fillId="0" borderId="0"/>
    <xf numFmtId="0" fontId="13" fillId="0" borderId="0"/>
    <xf numFmtId="9" fontId="3" fillId="0" borderId="0" applyFont="0" applyFill="0" applyBorder="0" applyAlignment="0" applyProtection="0"/>
    <xf numFmtId="167" fontId="16" fillId="0" borderId="0" applyFont="0" applyFill="0" applyBorder="0" applyAlignment="0" applyProtection="0"/>
    <xf numFmtId="168" fontId="16" fillId="0" borderId="0" applyFont="0" applyFill="0" applyBorder="0" applyAlignment="0" applyProtection="0"/>
    <xf numFmtId="169" fontId="16" fillId="0" borderId="0" applyFont="0" applyFill="0" applyBorder="0" applyAlignment="0" applyProtection="0"/>
    <xf numFmtId="170" fontId="16" fillId="0" borderId="0" applyFont="0" applyFill="0" applyBorder="0" applyAlignment="0" applyProtection="0"/>
    <xf numFmtId="0" fontId="16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277">
    <xf numFmtId="0" fontId="0" fillId="0" borderId="0" xfId="0"/>
    <xf numFmtId="0" fontId="3" fillId="0" borderId="0" xfId="0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49" fontId="0" fillId="0" borderId="0" xfId="0" applyNumberFormat="1" applyFill="1" applyAlignment="1">
      <alignment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165" fontId="2" fillId="0" borderId="1" xfId="1" applyNumberFormat="1" applyFont="1" applyFill="1" applyBorder="1" applyAlignment="1">
      <alignment horizontal="right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horizontal="right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165" fontId="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37" fontId="1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3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horizontal="right" vertical="center"/>
    </xf>
    <xf numFmtId="165" fontId="2" fillId="0" borderId="0" xfId="1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right" vertical="center"/>
    </xf>
    <xf numFmtId="164" fontId="0" fillId="0" borderId="0" xfId="0" applyNumberFormat="1" applyFont="1" applyFill="1" applyBorder="1" applyAlignment="1">
      <alignment horizontal="right" vertical="center"/>
    </xf>
    <xf numFmtId="164" fontId="18" fillId="0" borderId="0" xfId="0" applyNumberFormat="1" applyFont="1" applyFill="1" applyBorder="1" applyAlignment="1">
      <alignment horizontal="right" vertical="center"/>
    </xf>
    <xf numFmtId="43" fontId="0" fillId="0" borderId="0" xfId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vertical="center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vertical="center"/>
    </xf>
    <xf numFmtId="165" fontId="0" fillId="0" borderId="0" xfId="1" applyNumberFormat="1" applyFont="1" applyFill="1" applyBorder="1" applyAlignment="1">
      <alignment vertical="center"/>
    </xf>
    <xf numFmtId="165" fontId="3" fillId="0" borderId="0" xfId="1" applyNumberFormat="1" applyFont="1" applyFill="1" applyAlignment="1">
      <alignment vertical="center"/>
    </xf>
    <xf numFmtId="0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Alignment="1">
      <alignment horizontal="right" vertical="center"/>
    </xf>
    <xf numFmtId="165" fontId="0" fillId="0" borderId="0" xfId="1" applyNumberFormat="1" applyFont="1" applyFill="1" applyAlignment="1">
      <alignment horizontal="center" vertical="center"/>
    </xf>
    <xf numFmtId="37" fontId="0" fillId="0" borderId="0" xfId="1" applyNumberFormat="1" applyFont="1" applyFill="1" applyAlignment="1">
      <alignment horizontal="right" vertical="center"/>
    </xf>
    <xf numFmtId="165" fontId="3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left" vertical="center"/>
    </xf>
    <xf numFmtId="43" fontId="0" fillId="0" borderId="0" xfId="1" applyFont="1" applyFill="1" applyBorder="1" applyAlignment="1">
      <alignment horizontal="right" vertical="center"/>
    </xf>
    <xf numFmtId="164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center" vertical="center"/>
    </xf>
    <xf numFmtId="165" fontId="0" fillId="0" borderId="0" xfId="0" quotePrefix="1" applyNumberFormat="1" applyFont="1" applyFill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165" fontId="0" fillId="0" borderId="0" xfId="1" applyNumberFormat="1" applyFont="1" applyFill="1" applyAlignment="1">
      <alignment horizontal="right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right" vertical="center"/>
    </xf>
    <xf numFmtId="165" fontId="0" fillId="0" borderId="3" xfId="1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vertical="center"/>
    </xf>
    <xf numFmtId="43" fontId="0" fillId="0" borderId="0" xfId="1" applyFont="1" applyFill="1" applyAlignment="1">
      <alignment horizontal="right" vertical="center"/>
    </xf>
    <xf numFmtId="165" fontId="3" fillId="0" borderId="0" xfId="1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right" vertical="center"/>
    </xf>
    <xf numFmtId="165" fontId="0" fillId="0" borderId="0" xfId="0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>
      <alignment vertical="center"/>
    </xf>
    <xf numFmtId="165" fontId="0" fillId="0" borderId="0" xfId="0" applyNumberForma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43" fontId="3" fillId="0" borderId="0" xfId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right" vertical="center"/>
    </xf>
    <xf numFmtId="165" fontId="0" fillId="0" borderId="0" xfId="0" applyNumberFormat="1" applyFont="1" applyFill="1" applyAlignment="1">
      <alignment horizontal="right" vertical="center"/>
    </xf>
    <xf numFmtId="165" fontId="2" fillId="0" borderId="3" xfId="1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43" fontId="0" fillId="0" borderId="0" xfId="1" applyFont="1" applyFill="1" applyBorder="1" applyAlignment="1">
      <alignment vertical="center"/>
    </xf>
    <xf numFmtId="43" fontId="2" fillId="0" borderId="0" xfId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37" fontId="0" fillId="0" borderId="0" xfId="1" applyNumberFormat="1" applyFont="1" applyFill="1" applyBorder="1" applyAlignment="1">
      <alignment horizontal="right" vertical="center"/>
    </xf>
    <xf numFmtId="37" fontId="0" fillId="0" borderId="0" xfId="1" quotePrefix="1" applyNumberFormat="1" applyFont="1" applyFill="1" applyBorder="1" applyAlignment="1">
      <alignment horizontal="right" vertical="center"/>
    </xf>
    <xf numFmtId="43" fontId="3" fillId="0" borderId="0" xfId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3" fontId="10" fillId="0" borderId="0" xfId="1" applyFont="1" applyFill="1" applyBorder="1" applyAlignment="1">
      <alignment vertical="center"/>
    </xf>
    <xf numFmtId="43" fontId="20" fillId="0" borderId="0" xfId="1" applyFont="1" applyFill="1" applyBorder="1" applyAlignment="1">
      <alignment vertical="center"/>
    </xf>
    <xf numFmtId="166" fontId="10" fillId="0" borderId="0" xfId="1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1" applyNumberFormat="1" applyFont="1" applyFill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0" fontId="0" fillId="0" borderId="0" xfId="0" quotePrefix="1" applyNumberForma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165" fontId="2" fillId="0" borderId="4" xfId="1" applyNumberFormat="1" applyFont="1" applyFill="1" applyBorder="1" applyAlignment="1">
      <alignment vertical="center"/>
    </xf>
    <xf numFmtId="165" fontId="2" fillId="0" borderId="2" xfId="0" applyNumberFormat="1" applyFont="1" applyFill="1" applyBorder="1" applyAlignment="1">
      <alignment horizontal="right" vertical="center"/>
    </xf>
    <xf numFmtId="165" fontId="0" fillId="0" borderId="0" xfId="0" applyNumberFormat="1" applyFill="1" applyAlignment="1">
      <alignment vertical="center"/>
    </xf>
    <xf numFmtId="165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0" fillId="0" borderId="0" xfId="0" applyNumberFormat="1" applyFill="1" applyAlignment="1">
      <alignment horizontal="right" vertical="center"/>
    </xf>
    <xf numFmtId="165" fontId="2" fillId="0" borderId="4" xfId="1" applyNumberFormat="1" applyFont="1" applyFill="1" applyBorder="1" applyAlignment="1">
      <alignment horizontal="right"/>
    </xf>
    <xf numFmtId="43" fontId="2" fillId="0" borderId="0" xfId="1" applyFont="1" applyFill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165" fontId="3" fillId="0" borderId="5" xfId="1" applyNumberFormat="1" applyFont="1" applyFill="1" applyBorder="1" applyAlignment="1">
      <alignment horizontal="right" vertical="center"/>
    </xf>
    <xf numFmtId="165" fontId="11" fillId="0" borderId="0" xfId="1" applyNumberFormat="1" applyFont="1" applyAlignment="1">
      <alignment horizontal="right"/>
    </xf>
    <xf numFmtId="0" fontId="2" fillId="0" borderId="3" xfId="0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0" fillId="0" borderId="3" xfId="0" applyNumberFormat="1" applyFont="1" applyFill="1" applyBorder="1" applyAlignment="1">
      <alignment horizontal="right" vertical="center"/>
    </xf>
    <xf numFmtId="43" fontId="10" fillId="0" borderId="0" xfId="0" applyNumberFormat="1" applyFont="1" applyFill="1" applyBorder="1" applyAlignment="1">
      <alignment vertical="center"/>
    </xf>
    <xf numFmtId="43" fontId="0" fillId="0" borderId="0" xfId="0" applyNumberFormat="1" applyFont="1" applyFill="1" applyAlignment="1">
      <alignment vertical="center"/>
    </xf>
    <xf numFmtId="165" fontId="2" fillId="0" borderId="1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center" vertical="center"/>
    </xf>
    <xf numFmtId="43" fontId="0" fillId="0" borderId="0" xfId="0" applyNumberFormat="1" applyFill="1" applyAlignment="1">
      <alignment vertical="center"/>
    </xf>
    <xf numFmtId="43" fontId="0" fillId="0" borderId="4" xfId="0" applyNumberFormat="1" applyFont="1" applyFill="1" applyBorder="1" applyAlignment="1">
      <alignment vertical="center"/>
    </xf>
    <xf numFmtId="172" fontId="10" fillId="0" borderId="0" xfId="22" applyNumberFormat="1" applyFont="1" applyFill="1" applyAlignment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9" fontId="10" fillId="0" borderId="0" xfId="22" applyFont="1" applyFill="1" applyAlignment="1">
      <alignment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vertical="center"/>
    </xf>
    <xf numFmtId="165" fontId="0" fillId="0" borderId="0" xfId="0" applyNumberFormat="1" applyAlignment="1">
      <alignment horizontal="right" vertical="center"/>
    </xf>
    <xf numFmtId="165" fontId="9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right" vertical="center"/>
    </xf>
    <xf numFmtId="43" fontId="0" fillId="0" borderId="0" xfId="0" applyNumberFormat="1" applyAlignment="1">
      <alignment vertical="center"/>
    </xf>
    <xf numFmtId="165" fontId="0" fillId="0" borderId="0" xfId="0" applyNumberFormat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43" fontId="3" fillId="0" borderId="0" xfId="0" applyNumberFormat="1" applyFont="1" applyAlignment="1">
      <alignment vertical="center"/>
    </xf>
    <xf numFmtId="165" fontId="3" fillId="0" borderId="0" xfId="1" quotePrefix="1" applyNumberFormat="1" applyFont="1" applyFill="1" applyAlignment="1">
      <alignment horizontal="right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64" fontId="0" fillId="0" borderId="3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43" fontId="0" fillId="0" borderId="4" xfId="0" applyNumberForma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165" fontId="2" fillId="0" borderId="5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165" fontId="2" fillId="0" borderId="1" xfId="1" applyNumberFormat="1" applyFont="1" applyFill="1" applyBorder="1" applyAlignment="1">
      <alignment vertical="center"/>
    </xf>
    <xf numFmtId="164" fontId="0" fillId="0" borderId="3" xfId="0" applyNumberFormat="1" applyFill="1" applyBorder="1" applyAlignment="1">
      <alignment horizontal="right" vertical="center"/>
    </xf>
    <xf numFmtId="165" fontId="0" fillId="0" borderId="0" xfId="0" applyNumberFormat="1" applyFill="1" applyAlignment="1">
      <alignment horizontal="right" vertical="center"/>
    </xf>
    <xf numFmtId="43" fontId="3" fillId="0" borderId="3" xfId="1" applyFont="1" applyFill="1" applyBorder="1" applyAlignment="1">
      <alignment vertical="center"/>
    </xf>
    <xf numFmtId="43" fontId="12" fillId="0" borderId="0" xfId="1" applyFont="1" applyFill="1" applyAlignment="1">
      <alignment vertical="center"/>
    </xf>
    <xf numFmtId="43" fontId="12" fillId="0" borderId="0" xfId="1" applyFont="1" applyFill="1" applyBorder="1" applyAlignment="1">
      <alignment vertical="center"/>
    </xf>
    <xf numFmtId="43" fontId="0" fillId="0" borderId="0" xfId="1" applyFont="1" applyFill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0" xfId="0" applyFont="1"/>
    <xf numFmtId="0" fontId="3" fillId="0" borderId="0" xfId="0" applyFont="1"/>
    <xf numFmtId="43" fontId="3" fillId="0" borderId="0" xfId="1" applyFont="1" applyFill="1" applyBorder="1" applyAlignme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49" fontId="0" fillId="0" borderId="0" xfId="0" quotePrefix="1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0" fontId="9" fillId="0" borderId="0" xfId="0" applyFont="1"/>
    <xf numFmtId="0" fontId="0" fillId="0" borderId="0" xfId="0" applyAlignment="1">
      <alignment horizontal="right"/>
    </xf>
    <xf numFmtId="43" fontId="0" fillId="0" borderId="0" xfId="1" applyFont="1" applyFill="1" applyBorder="1" applyAlignment="1"/>
    <xf numFmtId="165" fontId="3" fillId="0" borderId="0" xfId="1" applyNumberFormat="1" applyFont="1" applyFill="1" applyAlignment="1"/>
    <xf numFmtId="0" fontId="2" fillId="0" borderId="0" xfId="0" applyFont="1"/>
    <xf numFmtId="164" fontId="0" fillId="0" borderId="0" xfId="0" applyNumberFormat="1" applyAlignment="1">
      <alignment horizontal="right"/>
    </xf>
    <xf numFmtId="41" fontId="8" fillId="0" borderId="0" xfId="1" applyNumberFormat="1" applyFont="1" applyFill="1" applyAlignment="1">
      <alignment horizontal="center"/>
    </xf>
    <xf numFmtId="165" fontId="2" fillId="0" borderId="1" xfId="1" applyNumberFormat="1" applyFont="1" applyFill="1" applyBorder="1" applyAlignment="1">
      <alignment horizontal="right"/>
    </xf>
    <xf numFmtId="164" fontId="8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43" fontId="0" fillId="0" borderId="0" xfId="0" applyNumberFormat="1"/>
    <xf numFmtId="164" fontId="9" fillId="0" borderId="0" xfId="0" applyNumberFormat="1" applyFont="1" applyAlignment="1">
      <alignment horizontal="righ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5" fontId="3" fillId="0" borderId="0" xfId="1" applyNumberFormat="1" applyFont="1" applyFill="1" applyAlignment="1">
      <alignment horizontal="right"/>
    </xf>
    <xf numFmtId="164" fontId="0" fillId="0" borderId="0" xfId="0" applyNumberFormat="1"/>
    <xf numFmtId="165" fontId="0" fillId="0" borderId="0" xfId="1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41" fontId="0" fillId="0" borderId="0" xfId="1" applyNumberFormat="1" applyFont="1" applyFill="1" applyAlignment="1">
      <alignment horizontal="center"/>
    </xf>
    <xf numFmtId="165" fontId="2" fillId="0" borderId="5" xfId="1" applyNumberFormat="1" applyFont="1" applyFill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43" fontId="2" fillId="0" borderId="0" xfId="1" applyFont="1" applyFill="1" applyBorder="1" applyAlignment="1">
      <alignment horizontal="right"/>
    </xf>
    <xf numFmtId="164" fontId="2" fillId="0" borderId="0" xfId="0" applyNumberFormat="1" applyFont="1" applyAlignment="1">
      <alignment horizontal="right"/>
    </xf>
    <xf numFmtId="43" fontId="3" fillId="0" borderId="0" xfId="1" applyFont="1" applyFill="1" applyAlignment="1"/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164" fontId="0" fillId="0" borderId="4" xfId="0" applyNumberFormat="1" applyBorder="1" applyAlignment="1">
      <alignment horizontal="right"/>
    </xf>
    <xf numFmtId="49" fontId="0" fillId="0" borderId="0" xfId="0" applyNumberFormat="1"/>
    <xf numFmtId="164" fontId="3" fillId="0" borderId="0" xfId="0" applyNumberFormat="1" applyFont="1"/>
    <xf numFmtId="165" fontId="3" fillId="0" borderId="0" xfId="0" applyNumberFormat="1" applyFont="1"/>
    <xf numFmtId="165" fontId="2" fillId="0" borderId="0" xfId="1" applyNumberFormat="1" applyFont="1" applyFill="1" applyAlignment="1">
      <alignment horizontal="right"/>
    </xf>
    <xf numFmtId="43" fontId="2" fillId="0" borderId="0" xfId="0" applyNumberFormat="1" applyFont="1" applyAlignment="1">
      <alignment horizontal="right"/>
    </xf>
    <xf numFmtId="0" fontId="9" fillId="0" borderId="0" xfId="0" applyFont="1" applyAlignment="1">
      <alignment horizontal="left"/>
    </xf>
    <xf numFmtId="37" fontId="3" fillId="0" borderId="0" xfId="0" applyNumberFormat="1" applyFont="1"/>
    <xf numFmtId="43" fontId="3" fillId="0" borderId="0" xfId="1" applyFont="1" applyAlignment="1">
      <alignment vertical="center"/>
    </xf>
    <xf numFmtId="0" fontId="8" fillId="0" borderId="0" xfId="0" applyFont="1" applyAlignment="1">
      <alignment horizontal="center" vertical="center"/>
    </xf>
    <xf numFmtId="43" fontId="0" fillId="0" borderId="0" xfId="1" applyFont="1" applyAlignment="1">
      <alignment horizontal="right" vertical="center"/>
    </xf>
    <xf numFmtId="43" fontId="0" fillId="0" borderId="3" xfId="1" applyFont="1" applyBorder="1" applyAlignment="1">
      <alignment horizontal="right" vertical="center"/>
    </xf>
    <xf numFmtId="165" fontId="0" fillId="0" borderId="0" xfId="0" applyNumberFormat="1" applyFill="1" applyAlignment="1">
      <alignment horizontal="right"/>
    </xf>
    <xf numFmtId="165" fontId="0" fillId="0" borderId="0" xfId="0" applyNumberFormat="1" applyFont="1" applyBorder="1" applyAlignment="1">
      <alignment horizontal="right" vertical="center"/>
    </xf>
    <xf numFmtId="165" fontId="0" fillId="0" borderId="0" xfId="0" applyNumberFormat="1" applyFont="1" applyAlignment="1">
      <alignment horizontal="right" vertical="center"/>
    </xf>
    <xf numFmtId="164" fontId="0" fillId="0" borderId="0" xfId="20" applyNumberFormat="1" applyFont="1" applyFill="1" applyAlignment="1">
      <alignment horizontal="right"/>
    </xf>
    <xf numFmtId="164" fontId="0" fillId="0" borderId="0" xfId="0" applyNumberFormat="1" applyFill="1" applyAlignment="1">
      <alignment horizontal="right"/>
    </xf>
    <xf numFmtId="164" fontId="3" fillId="0" borderId="0" xfId="20" applyNumberFormat="1" applyFont="1" applyFill="1" applyAlignment="1">
      <alignment horizontal="right"/>
    </xf>
    <xf numFmtId="164" fontId="0" fillId="0" borderId="3" xfId="0" applyNumberFormat="1" applyFill="1" applyBorder="1" applyAlignment="1">
      <alignment horizontal="right"/>
    </xf>
    <xf numFmtId="0" fontId="0" fillId="0" borderId="0" xfId="0" applyFill="1" applyAlignment="1">
      <alignment horizontal="left" vertical="center"/>
    </xf>
    <xf numFmtId="165" fontId="0" fillId="0" borderId="3" xfId="0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" fontId="0" fillId="0" borderId="0" xfId="0" applyNumberFormat="1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" fontId="0" fillId="0" borderId="0" xfId="0" applyNumberForma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" fontId="0" fillId="0" borderId="0" xfId="0" quotePrefix="1" applyNumberForma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65" fontId="8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165" fontId="0" fillId="0" borderId="0" xfId="1" applyNumberFormat="1" applyFont="1" applyFill="1" applyAlignment="1">
      <alignment horizontal="center" vertical="center"/>
    </xf>
    <xf numFmtId="165" fontId="0" fillId="0" borderId="0" xfId="1" quotePrefix="1" applyNumberFormat="1" applyFont="1" applyFill="1" applyAlignment="1">
      <alignment horizontal="center" vertical="center"/>
    </xf>
  </cellXfs>
  <cellStyles count="31">
    <cellStyle name="Comma" xfId="1" builtinId="3"/>
    <cellStyle name="Comma 2" xfId="2" xr:uid="{00000000-0005-0000-0000-000001000000}"/>
    <cellStyle name="Comma 2 2" xfId="3" xr:uid="{00000000-0005-0000-0000-000002000000}"/>
    <cellStyle name="Comma 219" xfId="4" xr:uid="{00000000-0005-0000-0000-000003000000}"/>
    <cellStyle name="Comma 219 2" xfId="5" xr:uid="{00000000-0005-0000-0000-000004000000}"/>
    <cellStyle name="Comma 3" xfId="6" xr:uid="{00000000-0005-0000-0000-000005000000}"/>
    <cellStyle name="Comma 3 2" xfId="7" xr:uid="{00000000-0005-0000-0000-000006000000}"/>
    <cellStyle name="Comma 4" xfId="8" xr:uid="{00000000-0005-0000-0000-000007000000}"/>
    <cellStyle name="Comma 5" xfId="9" xr:uid="{00000000-0005-0000-0000-000008000000}"/>
    <cellStyle name="Comma 6" xfId="10" xr:uid="{00000000-0005-0000-0000-000009000000}"/>
    <cellStyle name="Euro" xfId="11" xr:uid="{00000000-0005-0000-0000-00000A000000}"/>
    <cellStyle name="Normal" xfId="0" builtinId="0"/>
    <cellStyle name="Normal 188 5" xfId="12" xr:uid="{00000000-0005-0000-0000-00000C000000}"/>
    <cellStyle name="Normal 191" xfId="13" xr:uid="{00000000-0005-0000-0000-00000D000000}"/>
    <cellStyle name="Normal 2" xfId="14" xr:uid="{00000000-0005-0000-0000-00000E000000}"/>
    <cellStyle name="Normal 2 14" xfId="15" xr:uid="{00000000-0005-0000-0000-00000F000000}"/>
    <cellStyle name="Normal 2 2" xfId="16" xr:uid="{00000000-0005-0000-0000-000010000000}"/>
    <cellStyle name="Normal 3" xfId="17" xr:uid="{00000000-0005-0000-0000-000011000000}"/>
    <cellStyle name="Normal 3 10 12 2" xfId="18" xr:uid="{00000000-0005-0000-0000-000012000000}"/>
    <cellStyle name="Normal 4" xfId="19" xr:uid="{00000000-0005-0000-0000-000013000000}"/>
    <cellStyle name="Normal 5" xfId="20" xr:uid="{00000000-0005-0000-0000-000014000000}"/>
    <cellStyle name="Normal 55" xfId="21" xr:uid="{00000000-0005-0000-0000-000015000000}"/>
    <cellStyle name="Normal 6" xfId="28" xr:uid="{88A42F84-E996-4D53-AA00-A6DED61E0AAF}"/>
    <cellStyle name="Normal 7" xfId="30" xr:uid="{5728A71C-86E4-469D-9C0E-50289AA14266}"/>
    <cellStyle name="Percent" xfId="22" builtinId="5"/>
    <cellStyle name="Percent 2" xfId="29" xr:uid="{9F54F8F6-ADD6-4453-B323-14BB5A3BB05B}"/>
    <cellStyle name="เครื่องหมายจุลภาค [0]_Excel_MD97DL" xfId="23" xr:uid="{00000000-0005-0000-0000-000017000000}"/>
    <cellStyle name="เครื่องหมายจุลภาค_Excel_MD97DL" xfId="24" xr:uid="{00000000-0005-0000-0000-000018000000}"/>
    <cellStyle name="เครื่องหมายสกุลเงิน [0]_Excel_MD97DL" xfId="25" xr:uid="{00000000-0005-0000-0000-000019000000}"/>
    <cellStyle name="เครื่องหมายสกุลเงิน_Excel_MD97DL" xfId="26" xr:uid="{00000000-0005-0000-0000-00001A000000}"/>
    <cellStyle name="ปกติ_Excel_MD97DL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-0.249977111117893"/>
  </sheetPr>
  <dimension ref="A1:V153"/>
  <sheetViews>
    <sheetView view="pageBreakPreview" topLeftCell="A57" zoomScaleNormal="100" zoomScaleSheetLayoutView="100" workbookViewId="0">
      <selection activeCell="H73" sqref="H73"/>
    </sheetView>
  </sheetViews>
  <sheetFormatPr defaultColWidth="9.33203125" defaultRowHeight="18.75" customHeight="1" x14ac:dyDescent="0.25"/>
  <cols>
    <col min="1" max="1" width="39" style="199" customWidth="1"/>
    <col min="2" max="2" width="5.6640625" style="195" bestFit="1" customWidth="1"/>
    <col min="3" max="3" width="0.77734375" style="196" customWidth="1"/>
    <col min="4" max="4" width="16.6640625" style="196" customWidth="1"/>
    <col min="5" max="5" width="0.77734375" style="196" customWidth="1"/>
    <col min="6" max="6" width="16.6640625" style="196" customWidth="1"/>
    <col min="7" max="7" width="0.77734375" style="196" customWidth="1"/>
    <col min="8" max="8" width="14.77734375" style="196" customWidth="1"/>
    <col min="9" max="9" width="0.77734375" style="196" customWidth="1"/>
    <col min="10" max="10" width="14.77734375" style="196" customWidth="1"/>
    <col min="11" max="11" width="10.44140625" style="196" bestFit="1" customWidth="1"/>
    <col min="12" max="17" width="9.33203125" style="196"/>
    <col min="18" max="18" width="16.33203125" style="197" bestFit="1" customWidth="1"/>
    <col min="19" max="21" width="9.33203125" style="196"/>
    <col min="22" max="22" width="16.33203125" style="197" bestFit="1" customWidth="1"/>
    <col min="23" max="16384" width="9.33203125" style="196"/>
  </cols>
  <sheetData>
    <row r="1" spans="1:22" ht="18.75" customHeight="1" x14ac:dyDescent="0.3">
      <c r="A1" s="194" t="s">
        <v>58</v>
      </c>
    </row>
    <row r="2" spans="1:22" ht="18.75" customHeight="1" x14ac:dyDescent="0.3">
      <c r="A2" s="198" t="s">
        <v>44</v>
      </c>
    </row>
    <row r="3" spans="1:22" ht="18.45" customHeight="1" x14ac:dyDescent="0.25"/>
    <row r="4" spans="1:22" ht="18.75" customHeight="1" x14ac:dyDescent="0.25">
      <c r="A4" s="200"/>
      <c r="B4" s="201"/>
      <c r="C4" s="202"/>
      <c r="D4" s="258" t="s">
        <v>61</v>
      </c>
      <c r="E4" s="258"/>
      <c r="F4" s="258"/>
      <c r="G4" s="202"/>
      <c r="H4" s="258" t="s">
        <v>176</v>
      </c>
      <c r="I4" s="258"/>
      <c r="J4" s="258"/>
    </row>
    <row r="5" spans="1:22" ht="18.75" customHeight="1" x14ac:dyDescent="0.25">
      <c r="A5" s="203"/>
      <c r="B5" s="201"/>
      <c r="C5" s="202"/>
      <c r="D5" s="258" t="s">
        <v>62</v>
      </c>
      <c r="E5" s="258"/>
      <c r="F5" s="258"/>
      <c r="G5" s="202"/>
      <c r="H5" s="258" t="s">
        <v>177</v>
      </c>
      <c r="I5" s="258"/>
      <c r="J5" s="258"/>
    </row>
    <row r="6" spans="1:22" ht="18.75" customHeight="1" x14ac:dyDescent="0.25">
      <c r="A6" s="203"/>
      <c r="B6" s="201"/>
      <c r="C6" s="202"/>
      <c r="D6" s="204" t="s">
        <v>148</v>
      </c>
      <c r="E6" s="205"/>
      <c r="F6" s="204" t="s">
        <v>46</v>
      </c>
      <c r="G6" s="202"/>
      <c r="H6" s="204" t="s">
        <v>148</v>
      </c>
      <c r="I6" s="205"/>
      <c r="J6" s="204" t="s">
        <v>46</v>
      </c>
    </row>
    <row r="7" spans="1:22" ht="18.75" customHeight="1" x14ac:dyDescent="0.25">
      <c r="A7" s="203" t="s">
        <v>6</v>
      </c>
      <c r="B7" s="201" t="s">
        <v>7</v>
      </c>
      <c r="C7" s="202"/>
      <c r="D7" s="202">
        <v>2023</v>
      </c>
      <c r="E7" s="202"/>
      <c r="F7" s="202">
        <v>2023</v>
      </c>
      <c r="G7" s="202"/>
      <c r="H7" s="202">
        <v>2023</v>
      </c>
      <c r="I7" s="202"/>
      <c r="J7" s="202">
        <v>2023</v>
      </c>
    </row>
    <row r="8" spans="1:22" ht="18.75" customHeight="1" x14ac:dyDescent="0.25">
      <c r="A8" s="203"/>
      <c r="B8" s="253"/>
      <c r="C8" s="202"/>
      <c r="D8" s="202" t="s">
        <v>203</v>
      </c>
      <c r="E8" s="202"/>
      <c r="F8" s="202"/>
      <c r="G8" s="202"/>
      <c r="H8" s="202" t="s">
        <v>203</v>
      </c>
      <c r="I8" s="202"/>
      <c r="J8" s="202"/>
    </row>
    <row r="9" spans="1:22" ht="18.75" customHeight="1" x14ac:dyDescent="0.25">
      <c r="A9" s="203"/>
      <c r="B9" s="201"/>
      <c r="C9" s="202"/>
      <c r="D9" s="257" t="s">
        <v>45</v>
      </c>
      <c r="E9" s="257"/>
      <c r="F9" s="257"/>
      <c r="G9" s="257"/>
      <c r="H9" s="257"/>
      <c r="I9" s="257"/>
      <c r="J9" s="257"/>
    </row>
    <row r="10" spans="1:22" customFormat="1" ht="22.2" customHeight="1" x14ac:dyDescent="0.3">
      <c r="A10" s="206" t="s">
        <v>21</v>
      </c>
      <c r="B10" s="201"/>
      <c r="C10" s="202"/>
      <c r="D10" s="207"/>
      <c r="E10" s="207"/>
      <c r="F10" s="207"/>
      <c r="G10" s="207"/>
      <c r="H10" s="207"/>
      <c r="I10" s="207"/>
      <c r="J10" s="207"/>
      <c r="R10" s="208"/>
      <c r="V10" s="208"/>
    </row>
    <row r="11" spans="1:22" customFormat="1" ht="18.75" customHeight="1" x14ac:dyDescent="0.25">
      <c r="A11" t="s">
        <v>22</v>
      </c>
      <c r="B11" s="201"/>
      <c r="C11" s="202"/>
      <c r="D11" s="209">
        <f>H11</f>
        <v>946076</v>
      </c>
      <c r="E11" s="210"/>
      <c r="F11" s="209">
        <v>209934</v>
      </c>
      <c r="G11" s="211"/>
      <c r="H11" s="209">
        <v>946076</v>
      </c>
      <c r="I11" s="207"/>
      <c r="J11" s="209">
        <v>209934</v>
      </c>
      <c r="R11" s="208"/>
      <c r="V11" s="208"/>
    </row>
    <row r="12" spans="1:22" customFormat="1" ht="18.45" customHeight="1" x14ac:dyDescent="0.25">
      <c r="A12" t="s">
        <v>115</v>
      </c>
      <c r="B12" s="201"/>
      <c r="C12" s="202"/>
      <c r="D12" s="209">
        <f t="shared" ref="D12:D15" si="0">H12</f>
        <v>72386</v>
      </c>
      <c r="E12" s="210"/>
      <c r="F12" s="209">
        <v>72839</v>
      </c>
      <c r="G12" s="211"/>
      <c r="H12" s="209">
        <v>72386</v>
      </c>
      <c r="I12" s="207"/>
      <c r="J12" s="209">
        <v>72839</v>
      </c>
      <c r="R12" s="208"/>
      <c r="V12" s="208"/>
    </row>
    <row r="13" spans="1:22" customFormat="1" ht="18.75" customHeight="1" x14ac:dyDescent="0.25">
      <c r="A13" t="s">
        <v>47</v>
      </c>
      <c r="B13" s="201">
        <v>2</v>
      </c>
      <c r="C13" s="202"/>
      <c r="D13" s="209">
        <f t="shared" si="0"/>
        <v>1509092</v>
      </c>
      <c r="E13" s="210"/>
      <c r="F13" s="209">
        <v>1527209</v>
      </c>
      <c r="G13" s="211"/>
      <c r="H13" s="209">
        <v>1509092</v>
      </c>
      <c r="I13" s="207"/>
      <c r="J13" s="209">
        <v>1527209</v>
      </c>
      <c r="R13" s="208"/>
      <c r="V13" s="208"/>
    </row>
    <row r="14" spans="1:22" customFormat="1" ht="18.75" customHeight="1" x14ac:dyDescent="0.25">
      <c r="A14" t="s">
        <v>0</v>
      </c>
      <c r="B14" s="201"/>
      <c r="C14" s="202"/>
      <c r="D14" s="209">
        <f t="shared" si="0"/>
        <v>2173946</v>
      </c>
      <c r="E14" s="210"/>
      <c r="F14" s="209">
        <v>2228114</v>
      </c>
      <c r="G14" s="211"/>
      <c r="H14" s="209">
        <v>2173946</v>
      </c>
      <c r="I14" s="207"/>
      <c r="J14" s="209">
        <v>2228114</v>
      </c>
      <c r="R14" s="208"/>
      <c r="V14" s="208"/>
    </row>
    <row r="15" spans="1:22" customFormat="1" ht="18.75" customHeight="1" x14ac:dyDescent="0.25">
      <c r="A15" t="s">
        <v>57</v>
      </c>
      <c r="B15" s="201"/>
      <c r="C15" s="202"/>
      <c r="D15" s="209">
        <f t="shared" si="0"/>
        <v>251162</v>
      </c>
      <c r="E15" s="210"/>
      <c r="F15" s="209">
        <v>307060</v>
      </c>
      <c r="G15" s="211"/>
      <c r="H15" s="209">
        <v>251162</v>
      </c>
      <c r="I15" s="207"/>
      <c r="J15" s="209">
        <v>307060</v>
      </c>
      <c r="R15" s="208"/>
      <c r="V15" s="208"/>
    </row>
    <row r="16" spans="1:22" customFormat="1" ht="18.75" customHeight="1" x14ac:dyDescent="0.25">
      <c r="A16" s="210" t="s">
        <v>23</v>
      </c>
      <c r="B16" s="212"/>
      <c r="C16" s="202"/>
      <c r="D16" s="213">
        <f>SUM(D11:D15)</f>
        <v>4952662</v>
      </c>
      <c r="E16" s="118"/>
      <c r="F16" s="213">
        <f>SUM(F11:F15)</f>
        <v>4345156</v>
      </c>
      <c r="G16" s="118"/>
      <c r="H16" s="213">
        <f>SUM(H11:H15)</f>
        <v>4952662</v>
      </c>
      <c r="I16" s="118"/>
      <c r="J16" s="213">
        <f>SUM(J11:J15)</f>
        <v>4345156</v>
      </c>
      <c r="R16" s="208"/>
      <c r="V16" s="208"/>
    </row>
    <row r="17" spans="1:22" customFormat="1" ht="18.75" customHeight="1" x14ac:dyDescent="0.25">
      <c r="A17" s="210"/>
      <c r="B17" s="212"/>
      <c r="C17" s="202"/>
      <c r="D17" s="211"/>
      <c r="E17" s="211"/>
      <c r="F17" s="211"/>
      <c r="G17" s="211"/>
      <c r="H17" s="211"/>
      <c r="I17" s="211"/>
      <c r="J17" s="211"/>
      <c r="R17" s="208"/>
      <c r="V17" s="208"/>
    </row>
    <row r="18" spans="1:22" customFormat="1" ht="18.75" customHeight="1" x14ac:dyDescent="0.3">
      <c r="A18" s="206" t="s">
        <v>24</v>
      </c>
      <c r="B18" s="214"/>
      <c r="C18" s="202"/>
      <c r="D18" s="211"/>
      <c r="E18" s="211"/>
      <c r="F18" s="211"/>
      <c r="G18" s="211"/>
      <c r="H18" s="211"/>
      <c r="I18" s="211"/>
      <c r="J18" s="211"/>
      <c r="R18" s="208"/>
      <c r="V18" s="208"/>
    </row>
    <row r="19" spans="1:22" customFormat="1" ht="18.75" customHeight="1" x14ac:dyDescent="0.25">
      <c r="A19" t="s">
        <v>112</v>
      </c>
      <c r="B19" s="201">
        <v>3</v>
      </c>
      <c r="C19" s="202"/>
      <c r="D19" s="211">
        <f>H19</f>
        <v>5467629</v>
      </c>
      <c r="E19" s="211"/>
      <c r="F19" s="211">
        <v>4469995</v>
      </c>
      <c r="G19" s="211"/>
      <c r="H19" s="211">
        <v>5467629</v>
      </c>
      <c r="I19" s="211"/>
      <c r="J19" s="211">
        <v>4469995</v>
      </c>
      <c r="R19" s="208"/>
      <c r="V19" s="208"/>
    </row>
    <row r="20" spans="1:22" customFormat="1" ht="18.75" customHeight="1" x14ac:dyDescent="0.25">
      <c r="A20" t="s">
        <v>123</v>
      </c>
      <c r="B20" s="201">
        <v>4</v>
      </c>
      <c r="C20" s="202"/>
      <c r="D20" s="248">
        <v>23073894</v>
      </c>
      <c r="E20" s="211"/>
      <c r="F20" s="211">
        <v>21380659</v>
      </c>
      <c r="G20" s="211"/>
      <c r="H20" s="211">
        <v>7785440</v>
      </c>
      <c r="I20" s="211"/>
      <c r="J20" s="211">
        <v>7785440</v>
      </c>
      <c r="R20" s="208"/>
      <c r="V20" s="208"/>
    </row>
    <row r="21" spans="1:22" customFormat="1" ht="18.75" customHeight="1" x14ac:dyDescent="0.25">
      <c r="A21" t="s">
        <v>60</v>
      </c>
      <c r="B21" s="201">
        <v>4</v>
      </c>
      <c r="C21" s="202"/>
      <c r="D21" s="244">
        <v>0</v>
      </c>
      <c r="E21" s="211"/>
      <c r="F21" s="215">
        <v>0</v>
      </c>
      <c r="G21" s="211"/>
      <c r="H21" s="211">
        <v>1288624</v>
      </c>
      <c r="I21" s="211"/>
      <c r="J21" s="211">
        <v>1288624</v>
      </c>
      <c r="R21" s="208"/>
      <c r="V21" s="208"/>
    </row>
    <row r="22" spans="1:22" customFormat="1" ht="18.75" customHeight="1" x14ac:dyDescent="0.25">
      <c r="A22" t="s">
        <v>25</v>
      </c>
      <c r="B22" s="201">
        <v>5</v>
      </c>
      <c r="C22" s="202"/>
      <c r="D22" s="211">
        <f>H22</f>
        <v>2293074</v>
      </c>
      <c r="E22" s="211"/>
      <c r="F22" s="211">
        <v>2437748</v>
      </c>
      <c r="G22" s="211"/>
      <c r="H22" s="211">
        <v>2293074</v>
      </c>
      <c r="I22" s="211"/>
      <c r="J22" s="211">
        <v>2437748</v>
      </c>
      <c r="R22" s="208"/>
      <c r="V22" s="208"/>
    </row>
    <row r="23" spans="1:22" customFormat="1" ht="18.75" customHeight="1" x14ac:dyDescent="0.25">
      <c r="A23" t="s">
        <v>178</v>
      </c>
      <c r="B23" s="201"/>
      <c r="C23" s="202"/>
      <c r="D23" s="211">
        <f t="shared" ref="D23:D24" si="1">H23</f>
        <v>2917</v>
      </c>
      <c r="E23" s="211"/>
      <c r="F23" s="211">
        <v>3800</v>
      </c>
      <c r="G23" s="211"/>
      <c r="H23" s="211">
        <v>2917</v>
      </c>
      <c r="I23" s="211"/>
      <c r="J23" s="211">
        <v>3800</v>
      </c>
      <c r="R23" s="208"/>
      <c r="V23" s="208"/>
    </row>
    <row r="24" spans="1:22" customFormat="1" ht="18.75" customHeight="1" x14ac:dyDescent="0.25">
      <c r="A24" t="s">
        <v>1</v>
      </c>
      <c r="B24" s="214"/>
      <c r="C24" s="202"/>
      <c r="D24" s="211">
        <f t="shared" si="1"/>
        <v>2222</v>
      </c>
      <c r="E24" s="211"/>
      <c r="F24" s="211">
        <v>2509</v>
      </c>
      <c r="G24" s="211"/>
      <c r="H24" s="211">
        <v>2222</v>
      </c>
      <c r="I24" s="211"/>
      <c r="J24" s="211">
        <v>2509</v>
      </c>
      <c r="K24" s="216"/>
      <c r="R24" s="208"/>
      <c r="V24" s="208"/>
    </row>
    <row r="25" spans="1:22" customFormat="1" ht="18.75" customHeight="1" x14ac:dyDescent="0.3">
      <c r="A25" s="210" t="s">
        <v>26</v>
      </c>
      <c r="B25" s="217"/>
      <c r="C25" s="218"/>
      <c r="D25" s="213">
        <f>SUM(D19:D24)</f>
        <v>30839736</v>
      </c>
      <c r="E25" s="118"/>
      <c r="F25" s="213">
        <f>SUM(F19:F24)</f>
        <v>28294711</v>
      </c>
      <c r="G25" s="118"/>
      <c r="H25" s="213">
        <f>SUM(H19:H24)</f>
        <v>16839906</v>
      </c>
      <c r="I25" s="118"/>
      <c r="J25" s="213">
        <f>SUM(J19:J24)</f>
        <v>15988116</v>
      </c>
      <c r="R25" s="208"/>
      <c r="V25" s="208"/>
    </row>
    <row r="26" spans="1:22" customFormat="1" ht="18.45" customHeight="1" x14ac:dyDescent="0.3">
      <c r="A26" s="210"/>
      <c r="B26" s="217"/>
      <c r="C26" s="218"/>
      <c r="D26" s="119"/>
      <c r="E26" s="118"/>
      <c r="F26" s="119"/>
      <c r="G26" s="118"/>
      <c r="H26" s="119"/>
      <c r="I26" s="118"/>
      <c r="J26" s="119"/>
      <c r="R26" s="208"/>
      <c r="V26" s="208"/>
    </row>
    <row r="27" spans="1:22" ht="17.7" customHeight="1" thickBot="1" x14ac:dyDescent="0.35">
      <c r="A27" s="210" t="s">
        <v>27</v>
      </c>
      <c r="B27" s="219"/>
      <c r="C27" s="218"/>
      <c r="D27" s="117">
        <f>SUM(D16+D25)</f>
        <v>35792398</v>
      </c>
      <c r="E27" s="118"/>
      <c r="F27" s="117">
        <f>SUM(F16+F25)</f>
        <v>32639867</v>
      </c>
      <c r="G27" s="118"/>
      <c r="H27" s="117">
        <f>SUM(H16+H25)</f>
        <v>21792568</v>
      </c>
      <c r="I27" s="118"/>
      <c r="J27" s="117">
        <f>SUM(J16+J25)</f>
        <v>20333272</v>
      </c>
    </row>
    <row r="28" spans="1:22" ht="19.8" customHeight="1" thickTop="1" x14ac:dyDescent="0.3">
      <c r="A28" s="210"/>
      <c r="B28" s="219"/>
      <c r="C28" s="218"/>
      <c r="D28" s="119"/>
      <c r="E28" s="118"/>
      <c r="F28" s="119"/>
      <c r="G28" s="118"/>
      <c r="H28" s="119"/>
      <c r="I28" s="118"/>
      <c r="J28" s="119"/>
    </row>
    <row r="29" spans="1:22" ht="18.75" customHeight="1" x14ac:dyDescent="0.25">
      <c r="A29" s="203" t="s">
        <v>58</v>
      </c>
      <c r="B29" s="201"/>
      <c r="C29"/>
      <c r="D29"/>
      <c r="E29"/>
      <c r="F29"/>
      <c r="G29"/>
      <c r="H29"/>
      <c r="I29"/>
      <c r="J29"/>
    </row>
    <row r="30" spans="1:22" ht="18.75" customHeight="1" x14ac:dyDescent="0.25">
      <c r="A30" s="203" t="s">
        <v>44</v>
      </c>
      <c r="B30" s="201"/>
      <c r="C30"/>
      <c r="D30"/>
      <c r="E30"/>
      <c r="F30"/>
      <c r="G30"/>
      <c r="H30"/>
      <c r="I30"/>
      <c r="J30"/>
    </row>
    <row r="31" spans="1:22" ht="17.55" customHeight="1" x14ac:dyDescent="0.25">
      <c r="A31" s="203"/>
      <c r="B31" s="201"/>
      <c r="C31"/>
      <c r="D31"/>
      <c r="E31"/>
      <c r="F31"/>
      <c r="G31"/>
      <c r="H31"/>
      <c r="I31"/>
      <c r="J31"/>
    </row>
    <row r="32" spans="1:22" ht="18.75" customHeight="1" x14ac:dyDescent="0.25">
      <c r="A32" s="200"/>
      <c r="B32" s="201"/>
      <c r="C32" s="202"/>
      <c r="D32" s="258" t="s">
        <v>61</v>
      </c>
      <c r="E32" s="258"/>
      <c r="F32" s="258"/>
      <c r="G32" s="202"/>
      <c r="H32" s="258" t="s">
        <v>176</v>
      </c>
      <c r="I32" s="258"/>
      <c r="J32" s="258"/>
    </row>
    <row r="33" spans="1:10" ht="18.75" customHeight="1" x14ac:dyDescent="0.25">
      <c r="A33" s="200"/>
      <c r="B33" s="201"/>
      <c r="C33" s="202"/>
      <c r="D33" s="258" t="s">
        <v>62</v>
      </c>
      <c r="E33" s="258"/>
      <c r="F33" s="258"/>
      <c r="G33" s="202"/>
      <c r="H33" s="258" t="s">
        <v>177</v>
      </c>
      <c r="I33" s="258"/>
      <c r="J33" s="258"/>
    </row>
    <row r="34" spans="1:10" ht="18.75" customHeight="1" x14ac:dyDescent="0.25">
      <c r="A34" s="203"/>
      <c r="B34" s="201"/>
      <c r="C34" s="202"/>
      <c r="D34" s="204" t="s">
        <v>148</v>
      </c>
      <c r="E34" s="205"/>
      <c r="F34" s="204" t="s">
        <v>46</v>
      </c>
      <c r="G34" s="202"/>
      <c r="H34" s="204" t="s">
        <v>148</v>
      </c>
      <c r="I34" s="205"/>
      <c r="J34" s="204" t="s">
        <v>46</v>
      </c>
    </row>
    <row r="35" spans="1:10" ht="18.75" customHeight="1" x14ac:dyDescent="0.25">
      <c r="A35" s="203" t="s">
        <v>18</v>
      </c>
      <c r="B35" s="201" t="s">
        <v>7</v>
      </c>
      <c r="C35" s="202"/>
      <c r="D35" s="202">
        <v>2023</v>
      </c>
      <c r="E35" s="202"/>
      <c r="F35" s="202">
        <v>2023</v>
      </c>
      <c r="G35" s="202"/>
      <c r="H35" s="202">
        <v>2023</v>
      </c>
      <c r="I35" s="202"/>
      <c r="J35" s="202">
        <v>2023</v>
      </c>
    </row>
    <row r="36" spans="1:10" ht="18.75" customHeight="1" x14ac:dyDescent="0.25">
      <c r="A36" s="203"/>
      <c r="B36" s="254"/>
      <c r="C36" s="202"/>
      <c r="D36" s="202" t="s">
        <v>203</v>
      </c>
      <c r="E36" s="202"/>
      <c r="F36" s="202"/>
      <c r="G36" s="202"/>
      <c r="H36" s="202" t="s">
        <v>203</v>
      </c>
      <c r="I36" s="202"/>
      <c r="J36" s="202"/>
    </row>
    <row r="37" spans="1:10" ht="18.75" customHeight="1" x14ac:dyDescent="0.25">
      <c r="A37" s="203"/>
      <c r="B37" s="201"/>
      <c r="C37" s="202"/>
      <c r="D37" s="257" t="s">
        <v>45</v>
      </c>
      <c r="E37" s="257"/>
      <c r="F37" s="257"/>
      <c r="G37" s="257"/>
      <c r="H37" s="257"/>
      <c r="I37" s="257"/>
      <c r="J37" s="257"/>
    </row>
    <row r="38" spans="1:10" ht="18.75" customHeight="1" x14ac:dyDescent="0.3">
      <c r="A38" s="206" t="s">
        <v>28</v>
      </c>
      <c r="B38" s="201"/>
      <c r="C38" s="202"/>
      <c r="D38" s="207"/>
      <c r="E38" s="207"/>
      <c r="F38" s="207"/>
      <c r="G38" s="207"/>
      <c r="H38" s="207"/>
      <c r="I38" s="207"/>
      <c r="J38" s="207"/>
    </row>
    <row r="39" spans="1:10" ht="18.75" customHeight="1" x14ac:dyDescent="0.25">
      <c r="A39" t="s">
        <v>87</v>
      </c>
      <c r="B39" s="201">
        <v>2</v>
      </c>
      <c r="C39" s="202"/>
      <c r="D39" s="220">
        <f>H39</f>
        <v>2813024</v>
      </c>
      <c r="E39" s="221"/>
      <c r="F39" s="220">
        <v>2029247</v>
      </c>
      <c r="G39" s="211"/>
      <c r="H39" s="220">
        <v>2813024</v>
      </c>
      <c r="I39" s="211"/>
      <c r="J39" s="220">
        <v>2029247</v>
      </c>
    </row>
    <row r="40" spans="1:10" ht="18.600000000000001" customHeight="1" x14ac:dyDescent="0.25">
      <c r="A40" t="s">
        <v>179</v>
      </c>
      <c r="B40" s="201"/>
      <c r="C40" s="202"/>
      <c r="D40" s="220">
        <f t="shared" ref="D40:D43" si="2">H40</f>
        <v>0</v>
      </c>
      <c r="E40" s="221"/>
      <c r="F40" s="220">
        <v>150000</v>
      </c>
      <c r="G40" s="211"/>
      <c r="H40" s="220">
        <v>0</v>
      </c>
      <c r="I40" s="211"/>
      <c r="J40" s="220">
        <v>150000</v>
      </c>
    </row>
    <row r="41" spans="1:10" ht="18.75" hidden="1" customHeight="1" x14ac:dyDescent="0.25">
      <c r="A41" t="s">
        <v>188</v>
      </c>
      <c r="B41" s="201"/>
      <c r="C41" s="202"/>
      <c r="D41" s="220">
        <f t="shared" si="2"/>
        <v>0</v>
      </c>
      <c r="E41" s="221"/>
      <c r="F41" s="222">
        <v>0</v>
      </c>
      <c r="G41" s="211"/>
      <c r="H41" s="222">
        <v>0</v>
      </c>
      <c r="I41" s="211"/>
      <c r="J41" s="222">
        <v>0</v>
      </c>
    </row>
    <row r="42" spans="1:10" ht="18.75" customHeight="1" x14ac:dyDescent="0.25">
      <c r="A42" t="s">
        <v>180</v>
      </c>
      <c r="B42" s="201"/>
      <c r="C42" s="202"/>
      <c r="D42" s="220">
        <f t="shared" si="2"/>
        <v>1245</v>
      </c>
      <c r="E42" s="221"/>
      <c r="F42" s="220">
        <v>1496</v>
      </c>
      <c r="G42" s="211"/>
      <c r="H42" s="220">
        <v>1245</v>
      </c>
      <c r="I42" s="211"/>
      <c r="J42" s="220">
        <v>1496</v>
      </c>
    </row>
    <row r="43" spans="1:10" ht="18.75" customHeight="1" x14ac:dyDescent="0.25">
      <c r="A43" t="s">
        <v>39</v>
      </c>
      <c r="B43" s="201"/>
      <c r="C43" s="202"/>
      <c r="D43" s="220">
        <f t="shared" si="2"/>
        <v>76704</v>
      </c>
      <c r="E43" s="221"/>
      <c r="F43" s="220">
        <v>80797</v>
      </c>
      <c r="G43" s="211"/>
      <c r="H43" s="220">
        <v>76704</v>
      </c>
      <c r="I43" s="211"/>
      <c r="J43" s="220">
        <v>80797</v>
      </c>
    </row>
    <row r="44" spans="1:10" ht="18.75" customHeight="1" x14ac:dyDescent="0.25">
      <c r="A44" s="210" t="s">
        <v>29</v>
      </c>
      <c r="B44" s="201"/>
      <c r="C44" s="202"/>
      <c r="D44" s="213">
        <f>SUM(D39:D43)</f>
        <v>2890973</v>
      </c>
      <c r="E44" s="118"/>
      <c r="F44" s="213">
        <f>SUM(F39:F43)</f>
        <v>2261540</v>
      </c>
      <c r="G44" s="118"/>
      <c r="H44" s="213">
        <f>SUM(H39:H43)</f>
        <v>2890973</v>
      </c>
      <c r="I44" s="118"/>
      <c r="J44" s="213">
        <f>SUM(J39:J43)</f>
        <v>2261540</v>
      </c>
    </row>
    <row r="45" spans="1:10" ht="17.55" customHeight="1" x14ac:dyDescent="0.25">
      <c r="A45" s="210"/>
      <c r="B45" s="201"/>
      <c r="C45" s="202"/>
      <c r="D45" s="211"/>
      <c r="E45" s="211"/>
      <c r="F45" s="211"/>
      <c r="G45" s="211"/>
      <c r="H45" s="211"/>
      <c r="I45" s="211"/>
      <c r="J45" s="211"/>
    </row>
    <row r="46" spans="1:10" ht="18.75" customHeight="1" x14ac:dyDescent="0.3">
      <c r="A46" s="206" t="s">
        <v>30</v>
      </c>
      <c r="B46" s="201"/>
      <c r="C46" s="202"/>
      <c r="D46" s="211"/>
      <c r="E46" s="211"/>
      <c r="F46" s="211"/>
      <c r="G46" s="211"/>
      <c r="H46" s="211"/>
      <c r="I46" s="211"/>
      <c r="J46" s="211"/>
    </row>
    <row r="47" spans="1:10" ht="18.45" customHeight="1" x14ac:dyDescent="0.25">
      <c r="A47" t="s">
        <v>96</v>
      </c>
      <c r="B47" s="201"/>
      <c r="C47" s="202"/>
      <c r="D47" s="223">
        <f>H47</f>
        <v>172528</v>
      </c>
      <c r="E47" s="211"/>
      <c r="F47" s="223">
        <v>167061</v>
      </c>
      <c r="G47" s="211"/>
      <c r="H47" s="223">
        <v>172528</v>
      </c>
      <c r="I47" s="211"/>
      <c r="J47" s="223">
        <v>167061</v>
      </c>
    </row>
    <row r="48" spans="1:10" ht="18.75" customHeight="1" x14ac:dyDescent="0.25">
      <c r="A48" t="s">
        <v>49</v>
      </c>
      <c r="B48" s="201"/>
      <c r="C48" s="202"/>
      <c r="D48" s="223">
        <f t="shared" ref="D48:D49" si="3">H48</f>
        <v>580377</v>
      </c>
      <c r="E48" s="211"/>
      <c r="F48" s="223">
        <v>460487</v>
      </c>
      <c r="G48" s="211"/>
      <c r="H48" s="224">
        <v>580377</v>
      </c>
      <c r="I48" s="211"/>
      <c r="J48" s="224">
        <v>460487</v>
      </c>
    </row>
    <row r="49" spans="1:10" ht="18.75" customHeight="1" x14ac:dyDescent="0.25">
      <c r="A49" s="142" t="s">
        <v>181</v>
      </c>
      <c r="B49" s="201"/>
      <c r="C49" s="202"/>
      <c r="D49" s="223">
        <f t="shared" si="3"/>
        <v>1672</v>
      </c>
      <c r="E49" s="211"/>
      <c r="F49" s="223">
        <v>2304</v>
      </c>
      <c r="G49" s="211"/>
      <c r="H49" s="224">
        <v>1672</v>
      </c>
      <c r="I49" s="211"/>
      <c r="J49" s="224">
        <v>2304</v>
      </c>
    </row>
    <row r="50" spans="1:10" ht="18.75" customHeight="1" x14ac:dyDescent="0.25">
      <c r="A50" s="210" t="s">
        <v>31</v>
      </c>
      <c r="B50" s="201"/>
      <c r="C50" s="202"/>
      <c r="D50" s="213">
        <f>SUM(D47:D49)</f>
        <v>754577</v>
      </c>
      <c r="E50" s="118"/>
      <c r="F50" s="213">
        <f>SUM(F47:F49)</f>
        <v>629852</v>
      </c>
      <c r="G50" s="118"/>
      <c r="H50" s="213">
        <f>SUM(H47:H49)</f>
        <v>754577</v>
      </c>
      <c r="I50" s="118"/>
      <c r="J50" s="213">
        <f>SUM(J47:J49)</f>
        <v>629852</v>
      </c>
    </row>
    <row r="51" spans="1:10" ht="17.55" customHeight="1" x14ac:dyDescent="0.25">
      <c r="A51" s="210"/>
      <c r="B51" s="201"/>
      <c r="C51" s="202"/>
      <c r="D51" s="225"/>
      <c r="E51" s="118"/>
      <c r="F51" s="225"/>
      <c r="G51" s="118"/>
      <c r="H51" s="225"/>
      <c r="I51" s="118"/>
      <c r="J51" s="225"/>
    </row>
    <row r="52" spans="1:10" ht="18.45" customHeight="1" x14ac:dyDescent="0.25">
      <c r="A52" s="210" t="s">
        <v>32</v>
      </c>
      <c r="B52" s="201"/>
      <c r="C52" s="202"/>
      <c r="D52" s="226">
        <f>SUM(D44+D50)</f>
        <v>3645550</v>
      </c>
      <c r="E52" s="227"/>
      <c r="F52" s="226">
        <f>SUM(F44+F50)</f>
        <v>2891392</v>
      </c>
      <c r="G52" s="227"/>
      <c r="H52" s="226">
        <f>SUM(H44+H50)</f>
        <v>3645550</v>
      </c>
      <c r="I52" s="227"/>
      <c r="J52" s="226">
        <f>SUM(J44+J50)</f>
        <v>2891392</v>
      </c>
    </row>
    <row r="53" spans="1:10" ht="17.55" customHeight="1" x14ac:dyDescent="0.25">
      <c r="A53" s="210"/>
      <c r="B53" s="201"/>
      <c r="C53" s="202"/>
      <c r="D53" s="228"/>
      <c r="E53" s="228"/>
      <c r="F53" s="228"/>
      <c r="G53" s="228"/>
      <c r="H53" s="228"/>
      <c r="I53" s="228"/>
      <c r="J53" s="228"/>
    </row>
    <row r="54" spans="1:10" ht="18.75" customHeight="1" x14ac:dyDescent="0.3">
      <c r="A54" s="206" t="s">
        <v>33</v>
      </c>
      <c r="B54" s="201"/>
      <c r="C54" s="202"/>
      <c r="D54" s="207"/>
      <c r="E54" s="207"/>
      <c r="F54" s="207"/>
      <c r="G54" s="207"/>
      <c r="H54" s="207"/>
      <c r="I54" s="207"/>
      <c r="J54" s="207"/>
    </row>
    <row r="55" spans="1:10" ht="18.75" customHeight="1" x14ac:dyDescent="0.25">
      <c r="A55" t="s">
        <v>34</v>
      </c>
      <c r="B55" s="201"/>
      <c r="C55" s="202"/>
      <c r="D55" s="207"/>
      <c r="E55" s="207"/>
      <c r="F55" s="207"/>
      <c r="G55" s="207"/>
      <c r="H55" s="207"/>
      <c r="I55" s="207"/>
      <c r="J55" s="207"/>
    </row>
    <row r="56" spans="1:10" ht="18.75" customHeight="1" x14ac:dyDescent="0.25">
      <c r="A56" s="200" t="s">
        <v>182</v>
      </c>
      <c r="B56" s="201"/>
      <c r="C56" s="202"/>
      <c r="D56" s="211"/>
      <c r="E56" s="207"/>
      <c r="F56" s="211"/>
      <c r="G56" s="207"/>
      <c r="H56" s="211"/>
      <c r="I56" s="207"/>
      <c r="J56" s="211"/>
    </row>
    <row r="57" spans="1:10" ht="16.95" customHeight="1" x14ac:dyDescent="0.25">
      <c r="A57" s="230" t="s">
        <v>183</v>
      </c>
      <c r="B57" s="201"/>
      <c r="C57" s="202"/>
      <c r="D57" s="228"/>
      <c r="E57" s="231"/>
      <c r="F57" s="228"/>
      <c r="G57" s="231"/>
      <c r="H57" s="228"/>
      <c r="I57" s="231"/>
      <c r="J57" s="228"/>
    </row>
    <row r="58" spans="1:10" ht="16.95" customHeight="1" thickBot="1" x14ac:dyDescent="0.3">
      <c r="A58" s="230" t="s">
        <v>184</v>
      </c>
      <c r="B58" s="201"/>
      <c r="C58" s="202"/>
      <c r="D58" s="232">
        <f>H58</f>
        <v>201600</v>
      </c>
      <c r="E58" s="207"/>
      <c r="F58" s="232">
        <v>201600</v>
      </c>
      <c r="G58" s="207"/>
      <c r="H58" s="232">
        <v>201600</v>
      </c>
      <c r="I58" s="207"/>
      <c r="J58" s="232">
        <v>201600</v>
      </c>
    </row>
    <row r="59" spans="1:10" ht="16.95" customHeight="1" thickTop="1" x14ac:dyDescent="0.25">
      <c r="A59" t="s">
        <v>88</v>
      </c>
      <c r="B59" s="201"/>
      <c r="C59" s="202"/>
      <c r="D59" s="211"/>
      <c r="E59" s="207"/>
      <c r="F59" s="211"/>
      <c r="G59" s="207"/>
      <c r="H59" s="211"/>
      <c r="I59" s="207"/>
      <c r="J59" s="211"/>
    </row>
    <row r="60" spans="1:10" ht="19.2" customHeight="1" x14ac:dyDescent="0.25">
      <c r="A60" s="230" t="s">
        <v>183</v>
      </c>
      <c r="B60" s="201"/>
      <c r="C60" s="202"/>
      <c r="D60" s="211"/>
      <c r="E60" s="207"/>
      <c r="F60" s="211"/>
      <c r="G60" s="207"/>
      <c r="H60" s="211"/>
      <c r="I60" s="207"/>
      <c r="J60" s="211"/>
    </row>
    <row r="61" spans="1:10" ht="19.2" customHeight="1" x14ac:dyDescent="0.25">
      <c r="A61" s="230" t="s">
        <v>184</v>
      </c>
      <c r="B61" s="201"/>
      <c r="C61" s="202"/>
      <c r="D61" s="211">
        <f>H61</f>
        <v>201600</v>
      </c>
      <c r="E61" s="207"/>
      <c r="F61" s="211">
        <v>201600</v>
      </c>
      <c r="G61" s="207"/>
      <c r="H61" s="211">
        <v>201600</v>
      </c>
      <c r="I61" s="207"/>
      <c r="J61" s="211">
        <v>201600</v>
      </c>
    </row>
    <row r="62" spans="1:10" ht="18.75" customHeight="1" x14ac:dyDescent="0.25">
      <c r="A62" t="s">
        <v>54</v>
      </c>
      <c r="B62" s="201"/>
      <c r="C62" s="202"/>
      <c r="D62" s="211"/>
      <c r="E62" s="211"/>
      <c r="F62" s="211"/>
      <c r="G62" s="211"/>
      <c r="H62" s="211"/>
      <c r="I62" s="211"/>
      <c r="J62" s="211"/>
    </row>
    <row r="63" spans="1:10" ht="18.75" customHeight="1" x14ac:dyDescent="0.25">
      <c r="A63" t="s">
        <v>35</v>
      </c>
      <c r="B63" s="201"/>
      <c r="C63" s="202"/>
      <c r="D63" s="211"/>
      <c r="E63" s="211"/>
      <c r="F63" s="211"/>
      <c r="G63" s="211"/>
      <c r="H63" s="211"/>
      <c r="I63" s="211"/>
      <c r="J63" s="211"/>
    </row>
    <row r="64" spans="1:10" ht="18.75" customHeight="1" x14ac:dyDescent="0.25">
      <c r="A64" s="233" t="s">
        <v>89</v>
      </c>
      <c r="B64" s="201"/>
      <c r="C64" s="202"/>
      <c r="D64" s="247">
        <v>20160</v>
      </c>
      <c r="E64" s="248"/>
      <c r="F64" s="249">
        <v>20160</v>
      </c>
      <c r="G64" s="248"/>
      <c r="H64" s="247">
        <v>20160</v>
      </c>
      <c r="I64" s="248"/>
      <c r="J64" s="247">
        <v>20160</v>
      </c>
    </row>
    <row r="65" spans="1:11" ht="18.75" customHeight="1" x14ac:dyDescent="0.25">
      <c r="A65" s="233" t="s">
        <v>63</v>
      </c>
      <c r="B65" s="201"/>
      <c r="C65" s="202"/>
      <c r="D65" s="247">
        <v>2500000</v>
      </c>
      <c r="E65" s="248"/>
      <c r="F65" s="249">
        <v>2500000</v>
      </c>
      <c r="G65" s="248"/>
      <c r="H65" s="247">
        <v>2500000</v>
      </c>
      <c r="I65" s="248"/>
      <c r="J65" s="247">
        <v>2500000</v>
      </c>
    </row>
    <row r="66" spans="1:11" ht="18.75" customHeight="1" x14ac:dyDescent="0.25">
      <c r="A66" s="233" t="s">
        <v>50</v>
      </c>
      <c r="B66" s="201"/>
      <c r="C66" s="202"/>
      <c r="D66" s="248">
        <v>27528539</v>
      </c>
      <c r="E66" s="248"/>
      <c r="F66" s="248">
        <v>26587031</v>
      </c>
      <c r="G66" s="248"/>
      <c r="H66" s="249">
        <v>12337378</v>
      </c>
      <c r="I66" s="248"/>
      <c r="J66" s="249">
        <v>12410213</v>
      </c>
      <c r="K66" s="234"/>
    </row>
    <row r="67" spans="1:11" ht="18.75" customHeight="1" x14ac:dyDescent="0.25">
      <c r="A67" s="233" t="s">
        <v>51</v>
      </c>
      <c r="B67" s="201"/>
      <c r="C67" s="202"/>
      <c r="D67" s="250">
        <v>1896549</v>
      </c>
      <c r="E67" s="248"/>
      <c r="F67" s="250">
        <v>439684</v>
      </c>
      <c r="G67" s="248"/>
      <c r="H67" s="250">
        <v>3087880</v>
      </c>
      <c r="I67" s="248"/>
      <c r="J67" s="250">
        <v>2309907</v>
      </c>
      <c r="K67" s="234"/>
    </row>
    <row r="68" spans="1:11" ht="18.75" customHeight="1" x14ac:dyDescent="0.25">
      <c r="A68" s="210" t="s">
        <v>36</v>
      </c>
      <c r="B68" s="201"/>
      <c r="C68" s="202"/>
      <c r="D68" s="213">
        <f>SUM(D60:D67)</f>
        <v>32146848</v>
      </c>
      <c r="E68" s="118"/>
      <c r="F68" s="213">
        <f>SUM(F60:F67)</f>
        <v>29748475</v>
      </c>
      <c r="G68" s="118"/>
      <c r="H68" s="213">
        <f>SUM(H60:H67)</f>
        <v>18147018</v>
      </c>
      <c r="I68" s="228"/>
      <c r="J68" s="213">
        <f>SUM(J60:J67)</f>
        <v>17441880</v>
      </c>
      <c r="K68" s="235"/>
    </row>
    <row r="69" spans="1:11" ht="17.55" customHeight="1" x14ac:dyDescent="0.25">
      <c r="A69" s="210"/>
      <c r="B69" s="201"/>
      <c r="C69" s="202"/>
      <c r="D69" s="118"/>
      <c r="E69" s="118"/>
      <c r="F69" s="118"/>
      <c r="G69" s="118"/>
      <c r="H69" s="118"/>
      <c r="I69" s="228"/>
      <c r="J69" s="118"/>
    </row>
    <row r="70" spans="1:11" ht="18.75" customHeight="1" thickBot="1" x14ac:dyDescent="0.3">
      <c r="A70" s="210" t="s">
        <v>37</v>
      </c>
      <c r="B70" s="201"/>
      <c r="C70" s="202"/>
      <c r="D70" s="117">
        <f>SUM(D52+D68)</f>
        <v>35792398</v>
      </c>
      <c r="E70" s="236"/>
      <c r="F70" s="117">
        <f>SUM(F52+F68)</f>
        <v>32639867</v>
      </c>
      <c r="G70" s="236"/>
      <c r="H70" s="117">
        <f>SUM(H52+H68)</f>
        <v>21792568</v>
      </c>
      <c r="I70" s="228"/>
      <c r="J70" s="117">
        <f>SUM(J52+J68)</f>
        <v>20333272</v>
      </c>
    </row>
    <row r="71" spans="1:11" ht="15" customHeight="1" thickTop="1" x14ac:dyDescent="0.25">
      <c r="A71" s="210"/>
      <c r="B71" s="201"/>
      <c r="C71" s="202"/>
      <c r="D71" s="237"/>
      <c r="E71" s="228"/>
      <c r="F71" s="237"/>
      <c r="G71" s="228"/>
      <c r="H71" s="237"/>
      <c r="I71" s="228"/>
      <c r="J71" s="237"/>
      <c r="K71" s="235"/>
    </row>
    <row r="72" spans="1:11" ht="18.75" customHeight="1" x14ac:dyDescent="0.3">
      <c r="A72" s="238"/>
      <c r="B72" s="201"/>
      <c r="C72" s="202"/>
      <c r="D72" s="215"/>
      <c r="E72" s="207"/>
      <c r="F72" s="207"/>
      <c r="G72" s="207"/>
      <c r="H72" s="215"/>
      <c r="I72" s="207"/>
      <c r="J72" s="207"/>
    </row>
    <row r="73" spans="1:11" ht="18.75" customHeight="1" x14ac:dyDescent="0.25">
      <c r="A73" s="196"/>
      <c r="B73" s="196"/>
      <c r="I73" s="239"/>
      <c r="J73" s="239"/>
    </row>
    <row r="74" spans="1:11" ht="18.75" customHeight="1" x14ac:dyDescent="0.25">
      <c r="A74" s="196"/>
      <c r="B74" s="196"/>
      <c r="D74" s="239"/>
      <c r="E74" s="239"/>
      <c r="F74" s="239"/>
      <c r="G74" s="239"/>
      <c r="H74" s="239"/>
      <c r="I74" s="239"/>
      <c r="J74" s="239"/>
    </row>
    <row r="75" spans="1:11" ht="18.75" customHeight="1" x14ac:dyDescent="0.25">
      <c r="A75" s="196"/>
      <c r="B75" s="196"/>
      <c r="D75" s="239"/>
      <c r="E75" s="239"/>
      <c r="F75" s="239"/>
      <c r="G75" s="239"/>
      <c r="H75" s="239"/>
      <c r="I75" s="239"/>
      <c r="J75" s="239"/>
    </row>
    <row r="76" spans="1:11" ht="18.75" customHeight="1" x14ac:dyDescent="0.25">
      <c r="A76" s="196"/>
      <c r="B76" s="196"/>
      <c r="D76" s="239"/>
      <c r="E76" s="239"/>
      <c r="F76" s="239"/>
      <c r="G76" s="239"/>
      <c r="H76" s="239"/>
      <c r="I76" s="239"/>
      <c r="J76" s="239"/>
    </row>
    <row r="77" spans="1:11" ht="18.75" customHeight="1" x14ac:dyDescent="0.25">
      <c r="A77" s="196"/>
      <c r="B77" s="196"/>
      <c r="D77" s="239"/>
      <c r="E77" s="239"/>
      <c r="F77" s="239"/>
      <c r="G77" s="239"/>
      <c r="H77" s="239"/>
      <c r="I77" s="239"/>
      <c r="J77" s="239"/>
    </row>
    <row r="78" spans="1:11" ht="18.75" customHeight="1" x14ac:dyDescent="0.25">
      <c r="A78" s="196"/>
      <c r="B78" s="196"/>
      <c r="D78" s="239"/>
      <c r="E78" s="239"/>
      <c r="F78" s="239"/>
      <c r="G78" s="239"/>
      <c r="H78" s="239"/>
      <c r="I78" s="239"/>
      <c r="J78" s="239"/>
    </row>
    <row r="79" spans="1:11" ht="18.75" customHeight="1" x14ac:dyDescent="0.25">
      <c r="A79" s="196"/>
      <c r="B79" s="196"/>
      <c r="D79" s="239"/>
      <c r="E79" s="239"/>
      <c r="F79" s="239"/>
      <c r="G79" s="239"/>
      <c r="H79" s="239"/>
      <c r="I79" s="239"/>
      <c r="J79" s="239"/>
    </row>
    <row r="80" spans="1:11" ht="18.75" customHeight="1" x14ac:dyDescent="0.25">
      <c r="A80" s="196"/>
      <c r="B80" s="196"/>
      <c r="D80" s="239"/>
      <c r="E80" s="239"/>
      <c r="F80" s="239"/>
      <c r="G80" s="239"/>
      <c r="H80" s="239"/>
      <c r="I80" s="239"/>
      <c r="J80" s="239"/>
    </row>
    <row r="81" spans="1:10" ht="18.75" customHeight="1" x14ac:dyDescent="0.25">
      <c r="A81" s="196"/>
      <c r="B81" s="196"/>
      <c r="D81" s="239"/>
      <c r="E81" s="239"/>
      <c r="F81" s="239"/>
      <c r="G81" s="239"/>
      <c r="H81" s="239"/>
      <c r="I81" s="239"/>
      <c r="J81" s="239"/>
    </row>
    <row r="82" spans="1:10" ht="18.75" customHeight="1" x14ac:dyDescent="0.25">
      <c r="A82" s="196"/>
      <c r="B82" s="196"/>
      <c r="D82" s="239"/>
      <c r="E82" s="239"/>
      <c r="F82" s="239"/>
      <c r="G82" s="239"/>
      <c r="H82" s="239"/>
      <c r="I82" s="239"/>
      <c r="J82" s="239"/>
    </row>
    <row r="83" spans="1:10" ht="18.75" customHeight="1" x14ac:dyDescent="0.25">
      <c r="A83" s="196"/>
      <c r="B83" s="196"/>
      <c r="D83" s="239"/>
      <c r="E83" s="239"/>
      <c r="F83" s="239"/>
      <c r="G83" s="239"/>
      <c r="H83" s="239"/>
      <c r="I83" s="239"/>
      <c r="J83" s="239"/>
    </row>
    <row r="84" spans="1:10" ht="18.75" customHeight="1" x14ac:dyDescent="0.25">
      <c r="A84" s="196"/>
      <c r="B84" s="196"/>
      <c r="D84" s="229">
        <f>D70-D27</f>
        <v>0</v>
      </c>
      <c r="E84" s="239"/>
      <c r="F84" s="239"/>
      <c r="G84" s="239"/>
      <c r="H84" s="229">
        <f>H70-H27</f>
        <v>0</v>
      </c>
      <c r="I84" s="239"/>
      <c r="J84" s="239"/>
    </row>
    <row r="85" spans="1:10" ht="18.75" customHeight="1" x14ac:dyDescent="0.25">
      <c r="A85" s="196"/>
      <c r="B85" s="196"/>
      <c r="D85" s="239"/>
      <c r="E85" s="239"/>
      <c r="F85" s="239"/>
      <c r="G85" s="239"/>
      <c r="H85" s="239"/>
      <c r="I85" s="239"/>
      <c r="J85" s="239"/>
    </row>
    <row r="86" spans="1:10" ht="18.75" customHeight="1" x14ac:dyDescent="0.25">
      <c r="A86" s="196"/>
      <c r="B86" s="196"/>
      <c r="D86" s="239"/>
      <c r="E86" s="239"/>
      <c r="F86" s="239"/>
      <c r="G86" s="239"/>
      <c r="H86" s="239"/>
      <c r="I86" s="239"/>
      <c r="J86" s="239"/>
    </row>
    <row r="87" spans="1:10" ht="18.75" customHeight="1" x14ac:dyDescent="0.25">
      <c r="A87" s="196"/>
      <c r="B87" s="196"/>
      <c r="D87" s="239"/>
      <c r="E87" s="239"/>
      <c r="F87" s="239"/>
      <c r="G87" s="239"/>
      <c r="H87" s="239"/>
      <c r="I87" s="239"/>
      <c r="J87" s="239"/>
    </row>
    <row r="88" spans="1:10" ht="18.75" customHeight="1" x14ac:dyDescent="0.25">
      <c r="A88" s="196"/>
      <c r="B88" s="196"/>
      <c r="D88" s="239"/>
      <c r="E88" s="239"/>
      <c r="F88" s="239"/>
      <c r="G88" s="239"/>
      <c r="H88" s="239"/>
      <c r="I88" s="239"/>
      <c r="J88" s="239"/>
    </row>
    <row r="89" spans="1:10" ht="18.75" customHeight="1" x14ac:dyDescent="0.25">
      <c r="A89" s="196"/>
      <c r="B89" s="196"/>
      <c r="D89" s="239"/>
      <c r="E89" s="239"/>
      <c r="F89" s="239"/>
      <c r="G89" s="239"/>
      <c r="H89" s="239"/>
      <c r="I89" s="239"/>
      <c r="J89" s="239"/>
    </row>
    <row r="90" spans="1:10" ht="18.75" customHeight="1" x14ac:dyDescent="0.25">
      <c r="A90" s="196"/>
      <c r="B90" s="196"/>
      <c r="D90" s="239"/>
      <c r="E90" s="239"/>
      <c r="F90" s="239"/>
      <c r="G90" s="239"/>
      <c r="H90" s="239"/>
      <c r="I90" s="239"/>
      <c r="J90" s="239"/>
    </row>
    <row r="91" spans="1:10" ht="18.75" customHeight="1" x14ac:dyDescent="0.25">
      <c r="A91" s="196"/>
      <c r="B91" s="196"/>
      <c r="D91" s="239"/>
      <c r="E91" s="239"/>
      <c r="F91" s="239"/>
      <c r="G91" s="239"/>
      <c r="H91" s="239"/>
      <c r="I91" s="239"/>
      <c r="J91" s="239"/>
    </row>
    <row r="92" spans="1:10" ht="18.75" customHeight="1" x14ac:dyDescent="0.25">
      <c r="A92" s="196"/>
      <c r="B92" s="196"/>
      <c r="D92" s="239"/>
      <c r="E92" s="239"/>
      <c r="F92" s="239"/>
      <c r="G92" s="239"/>
      <c r="H92" s="239"/>
      <c r="I92" s="239"/>
      <c r="J92" s="239"/>
    </row>
    <row r="93" spans="1:10" ht="18.75" customHeight="1" x14ac:dyDescent="0.25">
      <c r="A93" s="196"/>
      <c r="B93" s="196"/>
      <c r="D93" s="239"/>
      <c r="E93" s="239"/>
      <c r="F93" s="239"/>
      <c r="G93" s="239"/>
      <c r="H93" s="239"/>
      <c r="I93" s="239"/>
      <c r="J93" s="239"/>
    </row>
    <row r="94" spans="1:10" ht="18.75" customHeight="1" x14ac:dyDescent="0.25">
      <c r="A94" s="196"/>
      <c r="B94" s="196"/>
      <c r="D94" s="239"/>
      <c r="E94" s="239"/>
      <c r="F94" s="239"/>
      <c r="G94" s="239"/>
      <c r="H94" s="239"/>
      <c r="I94" s="239"/>
      <c r="J94" s="239"/>
    </row>
    <row r="95" spans="1:10" ht="18.75" customHeight="1" x14ac:dyDescent="0.25">
      <c r="A95" s="196"/>
      <c r="B95" s="196"/>
      <c r="D95" s="239"/>
      <c r="E95" s="239"/>
      <c r="F95" s="239"/>
      <c r="G95" s="239"/>
      <c r="H95" s="239"/>
      <c r="I95" s="239"/>
      <c r="J95" s="239"/>
    </row>
    <row r="96" spans="1:10" ht="18.75" customHeight="1" x14ac:dyDescent="0.25">
      <c r="A96" s="196"/>
      <c r="B96" s="196"/>
      <c r="D96" s="239"/>
      <c r="E96" s="239"/>
      <c r="F96" s="239"/>
      <c r="G96" s="239"/>
      <c r="H96" s="239"/>
      <c r="I96" s="239"/>
      <c r="J96" s="239"/>
    </row>
    <row r="97" spans="1:10" ht="18.75" customHeight="1" x14ac:dyDescent="0.25">
      <c r="A97" s="196"/>
      <c r="B97" s="196"/>
      <c r="D97" s="239"/>
      <c r="E97" s="239"/>
      <c r="F97" s="239"/>
      <c r="G97" s="239"/>
      <c r="H97" s="239"/>
      <c r="I97" s="239"/>
      <c r="J97" s="239"/>
    </row>
    <row r="98" spans="1:10" ht="18.75" customHeight="1" x14ac:dyDescent="0.25">
      <c r="A98" s="196"/>
      <c r="B98" s="196"/>
      <c r="D98" s="239"/>
      <c r="E98" s="239"/>
      <c r="F98" s="239"/>
      <c r="G98" s="239"/>
      <c r="H98" s="239"/>
      <c r="I98" s="239"/>
      <c r="J98" s="239"/>
    </row>
    <row r="99" spans="1:10" ht="18.75" customHeight="1" x14ac:dyDescent="0.25">
      <c r="A99" s="196"/>
      <c r="B99" s="196"/>
      <c r="D99" s="239"/>
      <c r="E99" s="239"/>
      <c r="F99" s="239"/>
      <c r="G99" s="239"/>
      <c r="H99" s="239"/>
      <c r="I99" s="239"/>
      <c r="J99" s="239"/>
    </row>
    <row r="100" spans="1:10" ht="18.75" customHeight="1" x14ac:dyDescent="0.25">
      <c r="A100" s="196"/>
      <c r="B100" s="196"/>
      <c r="D100" s="239"/>
      <c r="E100" s="239"/>
      <c r="F100" s="239"/>
      <c r="G100" s="239"/>
      <c r="H100" s="239"/>
      <c r="I100" s="239"/>
      <c r="J100" s="239"/>
    </row>
    <row r="101" spans="1:10" ht="18.75" customHeight="1" x14ac:dyDescent="0.25">
      <c r="A101" s="196"/>
      <c r="B101" s="196"/>
      <c r="D101" s="239"/>
      <c r="E101" s="239"/>
      <c r="F101" s="239"/>
      <c r="G101" s="239"/>
      <c r="H101" s="239"/>
      <c r="I101" s="239"/>
      <c r="J101" s="239"/>
    </row>
    <row r="102" spans="1:10" ht="18.75" customHeight="1" x14ac:dyDescent="0.25">
      <c r="A102" s="196"/>
      <c r="B102" s="196"/>
      <c r="D102" s="239"/>
      <c r="E102" s="239"/>
      <c r="F102" s="239"/>
      <c r="G102" s="239"/>
      <c r="H102" s="239"/>
      <c r="I102" s="239"/>
      <c r="J102" s="239"/>
    </row>
    <row r="103" spans="1:10" ht="18.75" customHeight="1" x14ac:dyDescent="0.25">
      <c r="A103" s="196"/>
      <c r="B103" s="196"/>
      <c r="D103" s="239"/>
      <c r="E103" s="239"/>
      <c r="F103" s="239"/>
      <c r="G103" s="239"/>
      <c r="H103" s="239"/>
      <c r="I103" s="239"/>
      <c r="J103" s="239"/>
    </row>
    <row r="104" spans="1:10" ht="18.75" customHeight="1" x14ac:dyDescent="0.25">
      <c r="A104" s="196"/>
      <c r="B104" s="196"/>
      <c r="D104" s="239"/>
      <c r="E104" s="239"/>
      <c r="F104" s="239"/>
      <c r="G104" s="239"/>
      <c r="H104" s="239"/>
      <c r="I104" s="239"/>
      <c r="J104" s="239"/>
    </row>
    <row r="105" spans="1:10" ht="18.75" customHeight="1" x14ac:dyDescent="0.25">
      <c r="A105" s="196"/>
      <c r="B105" s="196"/>
      <c r="D105" s="239"/>
      <c r="E105" s="239"/>
      <c r="F105" s="239"/>
      <c r="G105" s="239"/>
      <c r="H105" s="239"/>
      <c r="I105" s="239"/>
      <c r="J105" s="239"/>
    </row>
    <row r="106" spans="1:10" ht="18.75" customHeight="1" x14ac:dyDescent="0.25">
      <c r="A106" s="196"/>
      <c r="B106" s="196"/>
      <c r="D106" s="239"/>
      <c r="E106" s="239"/>
      <c r="F106" s="239"/>
      <c r="G106" s="239"/>
      <c r="H106" s="239"/>
      <c r="I106" s="239"/>
      <c r="J106" s="239"/>
    </row>
    <row r="107" spans="1:10" ht="18.75" customHeight="1" x14ac:dyDescent="0.25">
      <c r="A107" s="196"/>
      <c r="B107" s="196"/>
      <c r="D107" s="239"/>
      <c r="E107" s="239"/>
      <c r="F107" s="239"/>
      <c r="G107" s="239"/>
      <c r="H107" s="239"/>
      <c r="I107" s="239"/>
      <c r="J107" s="239"/>
    </row>
    <row r="108" spans="1:10" ht="18.75" customHeight="1" x14ac:dyDescent="0.25">
      <c r="A108" s="196"/>
      <c r="B108" s="196"/>
      <c r="D108" s="239"/>
      <c r="E108" s="239"/>
      <c r="F108" s="239"/>
      <c r="G108" s="239"/>
      <c r="H108" s="239"/>
      <c r="I108" s="239"/>
      <c r="J108" s="239"/>
    </row>
    <row r="109" spans="1:10" ht="18.75" customHeight="1" x14ac:dyDescent="0.25">
      <c r="A109" s="196"/>
      <c r="B109" s="196"/>
      <c r="D109" s="239"/>
      <c r="E109" s="239"/>
      <c r="F109" s="239"/>
      <c r="G109" s="239"/>
      <c r="H109" s="239"/>
      <c r="I109" s="239"/>
      <c r="J109" s="239"/>
    </row>
    <row r="110" spans="1:10" ht="18.75" customHeight="1" x14ac:dyDescent="0.25">
      <c r="A110" s="196"/>
      <c r="B110" s="196"/>
      <c r="D110" s="239"/>
      <c r="E110" s="239"/>
      <c r="F110" s="239"/>
      <c r="G110" s="239"/>
      <c r="H110" s="239"/>
      <c r="I110" s="239"/>
      <c r="J110" s="239"/>
    </row>
    <row r="111" spans="1:10" ht="18.75" customHeight="1" x14ac:dyDescent="0.25">
      <c r="A111" s="196"/>
      <c r="B111" s="196"/>
      <c r="D111" s="239"/>
      <c r="E111" s="239"/>
      <c r="F111" s="239"/>
      <c r="G111" s="239"/>
      <c r="H111" s="239"/>
      <c r="I111" s="239"/>
      <c r="J111" s="239"/>
    </row>
    <row r="112" spans="1:10" ht="18.75" customHeight="1" x14ac:dyDescent="0.25">
      <c r="A112" s="196"/>
      <c r="B112" s="196"/>
      <c r="D112" s="239"/>
      <c r="E112" s="239"/>
      <c r="F112" s="239"/>
      <c r="G112" s="239"/>
      <c r="H112" s="239"/>
      <c r="I112" s="239"/>
      <c r="J112" s="239"/>
    </row>
    <row r="113" spans="1:10" ht="18.75" customHeight="1" x14ac:dyDescent="0.25">
      <c r="A113" s="196"/>
      <c r="B113" s="196"/>
      <c r="D113" s="239"/>
      <c r="E113" s="239"/>
      <c r="F113" s="239"/>
      <c r="G113" s="239"/>
      <c r="H113" s="239"/>
      <c r="I113" s="239"/>
      <c r="J113" s="239"/>
    </row>
    <row r="114" spans="1:10" ht="18.75" customHeight="1" x14ac:dyDescent="0.25">
      <c r="A114" s="196"/>
      <c r="B114" s="196"/>
      <c r="D114" s="239"/>
      <c r="E114" s="239"/>
      <c r="F114" s="239"/>
      <c r="G114" s="239"/>
      <c r="H114" s="239"/>
      <c r="I114" s="239"/>
      <c r="J114" s="239"/>
    </row>
    <row r="115" spans="1:10" ht="18.75" customHeight="1" x14ac:dyDescent="0.25">
      <c r="A115" s="196"/>
      <c r="B115" s="196"/>
      <c r="D115" s="239"/>
      <c r="E115" s="239"/>
      <c r="F115" s="239"/>
      <c r="G115" s="239"/>
      <c r="H115" s="239"/>
      <c r="I115" s="239"/>
      <c r="J115" s="239"/>
    </row>
    <row r="116" spans="1:10" ht="18.75" customHeight="1" x14ac:dyDescent="0.25">
      <c r="A116" s="196"/>
      <c r="B116" s="196"/>
      <c r="D116" s="239"/>
      <c r="E116" s="239"/>
      <c r="F116" s="239"/>
      <c r="G116" s="239"/>
      <c r="H116" s="239"/>
      <c r="I116" s="239"/>
      <c r="J116" s="239"/>
    </row>
    <row r="117" spans="1:10" ht="18.75" customHeight="1" x14ac:dyDescent="0.25">
      <c r="A117" s="196"/>
      <c r="B117" s="196"/>
      <c r="D117" s="239"/>
      <c r="E117" s="239"/>
      <c r="F117" s="239"/>
      <c r="G117" s="239"/>
      <c r="H117" s="239"/>
      <c r="I117" s="239"/>
      <c r="J117" s="239"/>
    </row>
    <row r="118" spans="1:10" ht="18.75" customHeight="1" x14ac:dyDescent="0.25">
      <c r="A118" s="196"/>
      <c r="B118" s="196"/>
      <c r="D118" s="239"/>
      <c r="E118" s="239"/>
      <c r="F118" s="239"/>
      <c r="G118" s="239"/>
      <c r="H118" s="239"/>
      <c r="I118" s="239"/>
      <c r="J118" s="239"/>
    </row>
    <row r="119" spans="1:10" ht="18.75" customHeight="1" x14ac:dyDescent="0.25">
      <c r="A119" s="196"/>
      <c r="B119" s="196"/>
      <c r="D119" s="239"/>
      <c r="E119" s="239"/>
      <c r="F119" s="239"/>
      <c r="G119" s="239"/>
      <c r="H119" s="239"/>
      <c r="I119" s="239"/>
      <c r="J119" s="239"/>
    </row>
    <row r="120" spans="1:10" ht="18.75" customHeight="1" x14ac:dyDescent="0.25">
      <c r="A120" s="196"/>
      <c r="B120" s="196"/>
      <c r="D120" s="239"/>
      <c r="E120" s="239"/>
      <c r="F120" s="239"/>
      <c r="G120" s="239"/>
      <c r="H120" s="239"/>
      <c r="I120" s="239"/>
      <c r="J120" s="239"/>
    </row>
    <row r="121" spans="1:10" ht="18.75" customHeight="1" x14ac:dyDescent="0.25">
      <c r="A121" s="196"/>
      <c r="B121" s="196"/>
      <c r="D121" s="239"/>
      <c r="E121" s="239"/>
      <c r="F121" s="239"/>
      <c r="G121" s="239"/>
      <c r="H121" s="239"/>
      <c r="I121" s="239"/>
      <c r="J121" s="239"/>
    </row>
    <row r="122" spans="1:10" ht="18.75" customHeight="1" x14ac:dyDescent="0.25">
      <c r="A122" s="196"/>
      <c r="B122" s="196"/>
      <c r="D122" s="239"/>
      <c r="E122" s="239"/>
      <c r="F122" s="239"/>
      <c r="G122" s="239"/>
      <c r="H122" s="239"/>
      <c r="I122" s="239"/>
      <c r="J122" s="239"/>
    </row>
    <row r="123" spans="1:10" ht="18.75" customHeight="1" x14ac:dyDescent="0.25">
      <c r="A123" s="196"/>
      <c r="B123" s="196"/>
      <c r="D123" s="239"/>
      <c r="E123" s="239"/>
      <c r="F123" s="239"/>
      <c r="G123" s="239"/>
      <c r="H123" s="239"/>
      <c r="I123" s="239"/>
      <c r="J123" s="239"/>
    </row>
    <row r="124" spans="1:10" ht="18.75" customHeight="1" x14ac:dyDescent="0.25">
      <c r="A124" s="196"/>
      <c r="B124" s="196"/>
      <c r="D124" s="239"/>
      <c r="E124" s="239"/>
      <c r="F124" s="239"/>
      <c r="G124" s="239"/>
      <c r="H124" s="239"/>
      <c r="I124" s="239"/>
      <c r="J124" s="239"/>
    </row>
    <row r="125" spans="1:10" ht="18.75" customHeight="1" x14ac:dyDescent="0.25">
      <c r="A125" s="196"/>
      <c r="B125" s="196"/>
      <c r="D125" s="239"/>
      <c r="E125" s="239"/>
      <c r="F125" s="239"/>
      <c r="G125" s="239"/>
      <c r="H125" s="239"/>
      <c r="I125" s="239"/>
      <c r="J125" s="239"/>
    </row>
    <row r="126" spans="1:10" ht="18.75" customHeight="1" x14ac:dyDescent="0.25">
      <c r="A126" s="196"/>
      <c r="B126" s="196"/>
      <c r="D126" s="239"/>
      <c r="E126" s="239"/>
      <c r="F126" s="239"/>
      <c r="G126" s="239"/>
      <c r="H126" s="239"/>
      <c r="I126" s="239"/>
      <c r="J126" s="239"/>
    </row>
    <row r="127" spans="1:10" ht="18.75" customHeight="1" x14ac:dyDescent="0.25">
      <c r="A127" s="196"/>
      <c r="B127" s="196"/>
      <c r="D127" s="239"/>
      <c r="E127" s="239"/>
      <c r="F127" s="239"/>
      <c r="G127" s="239"/>
      <c r="H127" s="239"/>
      <c r="I127" s="239"/>
      <c r="J127" s="239"/>
    </row>
    <row r="128" spans="1:10" ht="18.75" customHeight="1" x14ac:dyDescent="0.25">
      <c r="A128" s="196"/>
      <c r="B128" s="196"/>
      <c r="D128" s="239"/>
      <c r="E128" s="239"/>
      <c r="F128" s="239"/>
      <c r="G128" s="239"/>
      <c r="H128" s="239"/>
      <c r="I128" s="239"/>
      <c r="J128" s="239"/>
    </row>
    <row r="129" spans="1:10" ht="18.75" customHeight="1" x14ac:dyDescent="0.25">
      <c r="A129" s="196"/>
      <c r="B129" s="196"/>
      <c r="D129" s="239"/>
      <c r="E129" s="239"/>
      <c r="F129" s="239"/>
      <c r="G129" s="239"/>
      <c r="H129" s="239"/>
      <c r="I129" s="239"/>
      <c r="J129" s="239"/>
    </row>
    <row r="130" spans="1:10" ht="18.75" customHeight="1" x14ac:dyDescent="0.25">
      <c r="A130" s="196"/>
      <c r="B130" s="196"/>
      <c r="D130" s="239"/>
      <c r="E130" s="239"/>
      <c r="F130" s="239"/>
      <c r="G130" s="239"/>
      <c r="H130" s="239"/>
      <c r="I130" s="239"/>
      <c r="J130" s="239"/>
    </row>
    <row r="131" spans="1:10" ht="18.75" customHeight="1" x14ac:dyDescent="0.25">
      <c r="A131" s="196"/>
      <c r="B131" s="196"/>
      <c r="D131" s="239"/>
      <c r="E131" s="239"/>
      <c r="F131" s="239"/>
      <c r="G131" s="239"/>
      <c r="H131" s="239"/>
      <c r="I131" s="239"/>
      <c r="J131" s="239"/>
    </row>
    <row r="132" spans="1:10" ht="18.75" customHeight="1" x14ac:dyDescent="0.25">
      <c r="A132" s="196"/>
      <c r="B132" s="196"/>
      <c r="D132" s="239"/>
      <c r="E132" s="239"/>
      <c r="F132" s="239"/>
      <c r="G132" s="239"/>
      <c r="H132" s="239"/>
      <c r="I132" s="239"/>
      <c r="J132" s="239"/>
    </row>
    <row r="133" spans="1:10" ht="18.75" customHeight="1" x14ac:dyDescent="0.25">
      <c r="A133" s="196"/>
      <c r="B133" s="196"/>
      <c r="D133" s="239"/>
      <c r="E133" s="239"/>
      <c r="F133" s="239"/>
      <c r="G133" s="239"/>
      <c r="H133" s="239"/>
      <c r="I133" s="239"/>
      <c r="J133" s="239"/>
    </row>
    <row r="134" spans="1:10" ht="18.75" customHeight="1" x14ac:dyDescent="0.25">
      <c r="A134" s="196"/>
      <c r="B134" s="196"/>
      <c r="D134" s="239"/>
      <c r="E134" s="239"/>
      <c r="F134" s="239"/>
      <c r="G134" s="239"/>
      <c r="H134" s="239"/>
      <c r="I134" s="239"/>
      <c r="J134" s="239"/>
    </row>
    <row r="135" spans="1:10" ht="18.75" customHeight="1" x14ac:dyDescent="0.25">
      <c r="A135" s="196"/>
      <c r="B135" s="196"/>
      <c r="D135" s="239"/>
      <c r="E135" s="239"/>
      <c r="F135" s="239"/>
      <c r="G135" s="239"/>
      <c r="H135" s="239"/>
      <c r="I135" s="239"/>
      <c r="J135" s="239"/>
    </row>
    <row r="136" spans="1:10" ht="18.75" customHeight="1" x14ac:dyDescent="0.25">
      <c r="A136" s="196"/>
      <c r="B136" s="196"/>
      <c r="D136" s="239"/>
      <c r="E136" s="239"/>
      <c r="F136" s="239"/>
      <c r="G136" s="239"/>
      <c r="H136" s="239"/>
      <c r="I136" s="239"/>
      <c r="J136" s="239"/>
    </row>
    <row r="137" spans="1:10" ht="18.75" customHeight="1" x14ac:dyDescent="0.25">
      <c r="A137" s="196"/>
      <c r="B137" s="196"/>
      <c r="D137" s="239"/>
      <c r="E137" s="239"/>
      <c r="F137" s="239"/>
      <c r="G137" s="239"/>
      <c r="H137" s="239"/>
      <c r="I137" s="239"/>
      <c r="J137" s="239"/>
    </row>
    <row r="138" spans="1:10" ht="18.75" customHeight="1" x14ac:dyDescent="0.25">
      <c r="A138" s="196"/>
      <c r="B138" s="196"/>
      <c r="D138" s="239"/>
      <c r="E138" s="239"/>
      <c r="F138" s="239"/>
      <c r="G138" s="239"/>
      <c r="H138" s="239"/>
      <c r="I138" s="239"/>
      <c r="J138" s="239"/>
    </row>
    <row r="139" spans="1:10" ht="18.75" customHeight="1" x14ac:dyDescent="0.25">
      <c r="A139" s="196"/>
      <c r="B139" s="196"/>
      <c r="D139" s="239"/>
      <c r="E139" s="239"/>
      <c r="F139" s="239"/>
      <c r="G139" s="239"/>
      <c r="H139" s="239"/>
      <c r="I139" s="239"/>
      <c r="J139" s="239"/>
    </row>
    <row r="140" spans="1:10" ht="18.75" customHeight="1" x14ac:dyDescent="0.25">
      <c r="A140" s="196"/>
      <c r="B140" s="196"/>
      <c r="D140" s="239"/>
      <c r="E140" s="239"/>
      <c r="F140" s="239"/>
      <c r="G140" s="239"/>
      <c r="H140" s="239"/>
      <c r="I140" s="239"/>
      <c r="J140" s="239"/>
    </row>
    <row r="141" spans="1:10" ht="18.75" customHeight="1" x14ac:dyDescent="0.25">
      <c r="A141" s="196"/>
      <c r="B141" s="196"/>
      <c r="D141" s="239"/>
      <c r="E141" s="239"/>
      <c r="F141" s="239"/>
      <c r="G141" s="239"/>
      <c r="H141" s="239"/>
      <c r="I141" s="239"/>
      <c r="J141" s="239"/>
    </row>
    <row r="142" spans="1:10" ht="18.75" customHeight="1" x14ac:dyDescent="0.25">
      <c r="A142" s="196"/>
      <c r="B142" s="196"/>
      <c r="D142" s="239"/>
      <c r="E142" s="239"/>
      <c r="F142" s="239"/>
      <c r="G142" s="239"/>
      <c r="H142" s="239"/>
      <c r="I142" s="239"/>
      <c r="J142" s="239"/>
    </row>
    <row r="143" spans="1:10" ht="18.75" customHeight="1" x14ac:dyDescent="0.25">
      <c r="A143" s="196"/>
      <c r="B143" s="196"/>
      <c r="D143" s="239"/>
      <c r="E143" s="239"/>
      <c r="F143" s="239"/>
      <c r="G143" s="239"/>
      <c r="H143" s="239"/>
      <c r="I143" s="239"/>
      <c r="J143" s="239"/>
    </row>
    <row r="144" spans="1:10" ht="18.75" customHeight="1" x14ac:dyDescent="0.25">
      <c r="A144" s="196"/>
      <c r="B144" s="196"/>
      <c r="D144" s="239"/>
      <c r="E144" s="239"/>
      <c r="F144" s="239"/>
      <c r="G144" s="239"/>
      <c r="H144" s="239"/>
      <c r="I144" s="239"/>
      <c r="J144" s="239"/>
    </row>
    <row r="145" spans="1:10" ht="18.75" customHeight="1" x14ac:dyDescent="0.25">
      <c r="A145" s="196"/>
      <c r="B145" s="196"/>
      <c r="D145" s="239"/>
      <c r="E145" s="239"/>
      <c r="F145" s="239"/>
      <c r="G145" s="239"/>
      <c r="H145" s="239"/>
      <c r="I145" s="239"/>
      <c r="J145" s="239"/>
    </row>
    <row r="146" spans="1:10" ht="18.75" customHeight="1" x14ac:dyDescent="0.25">
      <c r="A146" s="196"/>
      <c r="B146" s="196"/>
      <c r="D146" s="239"/>
      <c r="E146" s="239"/>
      <c r="F146" s="239"/>
      <c r="G146" s="239"/>
      <c r="H146" s="239"/>
      <c r="I146" s="239"/>
      <c r="J146" s="239"/>
    </row>
    <row r="147" spans="1:10" ht="18.75" customHeight="1" x14ac:dyDescent="0.25">
      <c r="A147" s="196"/>
      <c r="B147" s="196"/>
      <c r="D147" s="239"/>
      <c r="E147" s="239"/>
      <c r="F147" s="239"/>
      <c r="G147" s="239"/>
      <c r="H147" s="239"/>
      <c r="I147" s="239"/>
      <c r="J147" s="239"/>
    </row>
    <row r="148" spans="1:10" ht="18.75" customHeight="1" x14ac:dyDescent="0.25">
      <c r="A148" s="196"/>
      <c r="B148" s="196"/>
      <c r="D148" s="239"/>
      <c r="E148" s="239"/>
      <c r="F148" s="239"/>
      <c r="G148" s="239"/>
      <c r="H148" s="239"/>
      <c r="I148" s="239"/>
      <c r="J148" s="239"/>
    </row>
    <row r="149" spans="1:10" ht="18.75" customHeight="1" x14ac:dyDescent="0.25">
      <c r="A149" s="196"/>
      <c r="B149" s="196"/>
      <c r="D149" s="239"/>
      <c r="E149" s="239"/>
      <c r="F149" s="239"/>
      <c r="G149" s="239"/>
      <c r="H149" s="239"/>
      <c r="I149" s="239"/>
      <c r="J149" s="239"/>
    </row>
    <row r="150" spans="1:10" ht="18.75" customHeight="1" x14ac:dyDescent="0.25">
      <c r="A150" s="196"/>
      <c r="B150" s="196"/>
      <c r="D150" s="239"/>
      <c r="E150" s="239"/>
      <c r="F150" s="239"/>
      <c r="G150" s="239"/>
      <c r="H150" s="239"/>
      <c r="I150" s="239"/>
      <c r="J150" s="239"/>
    </row>
    <row r="151" spans="1:10" ht="18.75" customHeight="1" x14ac:dyDescent="0.25">
      <c r="A151" s="196"/>
      <c r="B151" s="196"/>
      <c r="D151" s="239"/>
      <c r="E151" s="239"/>
      <c r="F151" s="239"/>
      <c r="G151" s="239"/>
      <c r="H151" s="239"/>
      <c r="I151" s="239"/>
      <c r="J151" s="239"/>
    </row>
    <row r="152" spans="1:10" ht="18.75" customHeight="1" x14ac:dyDescent="0.25">
      <c r="A152" s="196"/>
      <c r="B152" s="196"/>
      <c r="D152" s="239"/>
      <c r="E152" s="239"/>
      <c r="F152" s="239"/>
      <c r="G152" s="239"/>
      <c r="H152" s="239"/>
      <c r="I152" s="239"/>
      <c r="J152" s="239"/>
    </row>
    <row r="153" spans="1:10" ht="18.75" customHeight="1" x14ac:dyDescent="0.25">
      <c r="A153" s="196"/>
      <c r="B153" s="196"/>
      <c r="D153" s="239"/>
      <c r="E153" s="239"/>
      <c r="F153" s="239"/>
      <c r="G153" s="239"/>
      <c r="H153" s="239"/>
      <c r="I153" s="239"/>
      <c r="J153" s="239"/>
    </row>
  </sheetData>
  <mergeCells count="10">
    <mergeCell ref="D37:J37"/>
    <mergeCell ref="D33:F33"/>
    <mergeCell ref="H33:J33"/>
    <mergeCell ref="D4:F4"/>
    <mergeCell ref="H4:J4"/>
    <mergeCell ref="D32:F32"/>
    <mergeCell ref="H32:J32"/>
    <mergeCell ref="D5:F5"/>
    <mergeCell ref="H5:J5"/>
    <mergeCell ref="D9:J9"/>
  </mergeCells>
  <phoneticPr fontId="5" type="noConversion"/>
  <pageMargins left="0.8" right="0.8" top="0.48" bottom="0.48" header="0.5" footer="0.5"/>
  <pageSetup paperSize="9" scale="78" firstPageNumber="2" fitToWidth="0" fitToHeight="0" orientation="portrait" useFirstPageNumber="1" r:id="rId1"/>
  <headerFooter alignWithMargins="0">
    <oddFooter xml:space="preserve">&amp;LThe accompanying notes form an integral part of the interim financial statements.
&amp;C
&amp;P&amp;R
</oddFooter>
  </headerFooter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-0.249977111117893"/>
  </sheetPr>
  <dimension ref="A1:R116"/>
  <sheetViews>
    <sheetView view="pageBreakPreview" topLeftCell="A53" zoomScaleNormal="100" zoomScaleSheetLayoutView="100" workbookViewId="0">
      <selection activeCell="A60" sqref="A60"/>
    </sheetView>
  </sheetViews>
  <sheetFormatPr defaultColWidth="9.33203125" defaultRowHeight="13.8" x14ac:dyDescent="0.25"/>
  <cols>
    <col min="1" max="1" width="48.21875" style="165" customWidth="1"/>
    <col min="2" max="2" width="6.6640625" style="149" customWidth="1"/>
    <col min="3" max="3" width="0.6640625" style="143" customWidth="1"/>
    <col min="4" max="4" width="16.5546875" style="143" customWidth="1"/>
    <col min="5" max="5" width="1" style="143" customWidth="1"/>
    <col min="6" max="6" width="16.5546875" style="143" customWidth="1"/>
    <col min="7" max="7" width="1" style="143" customWidth="1"/>
    <col min="8" max="8" width="15.44140625" style="143" customWidth="1"/>
    <col min="9" max="9" width="0.6640625" style="143" customWidth="1"/>
    <col min="10" max="10" width="15.44140625" style="143" customWidth="1"/>
    <col min="11" max="11" width="9.33203125" style="143"/>
    <col min="12" max="12" width="29.44140625" style="143" customWidth="1"/>
    <col min="13" max="13" width="17.5546875" style="101" bestFit="1" customWidth="1"/>
    <col min="14" max="16" width="0.6640625" style="101" customWidth="1"/>
    <col min="17" max="17" width="16.6640625" style="101" bestFit="1" customWidth="1"/>
    <col min="18" max="16384" width="9.33203125" style="143"/>
  </cols>
  <sheetData>
    <row r="1" spans="1:18" ht="18.75" customHeight="1" x14ac:dyDescent="0.25">
      <c r="A1" s="120" t="s">
        <v>58</v>
      </c>
      <c r="B1" s="141"/>
      <c r="C1" s="142"/>
      <c r="D1" s="142"/>
      <c r="E1" s="142"/>
      <c r="F1" s="142"/>
      <c r="G1" s="142"/>
      <c r="H1" s="142"/>
      <c r="I1" s="142"/>
      <c r="J1" s="142"/>
    </row>
    <row r="2" spans="1:18" ht="18.75" customHeight="1" x14ac:dyDescent="0.25">
      <c r="A2" s="120" t="s">
        <v>106</v>
      </c>
      <c r="B2" s="141"/>
      <c r="C2" s="142"/>
      <c r="D2" s="144"/>
      <c r="E2" s="142"/>
      <c r="F2" s="144"/>
      <c r="G2" s="142"/>
      <c r="H2" s="142"/>
      <c r="I2" s="142"/>
      <c r="J2" s="142"/>
    </row>
    <row r="3" spans="1:18" ht="18.75" customHeight="1" x14ac:dyDescent="0.25">
      <c r="A3" s="120"/>
      <c r="B3" s="141"/>
      <c r="C3" s="145"/>
      <c r="D3" s="146"/>
      <c r="E3" s="147"/>
      <c r="F3" s="145"/>
      <c r="G3" s="145"/>
      <c r="H3" s="146"/>
      <c r="I3" s="147"/>
      <c r="J3" s="148"/>
    </row>
    <row r="4" spans="1:18" ht="18.75" customHeight="1" x14ac:dyDescent="0.25">
      <c r="A4" s="120"/>
      <c r="B4" s="141"/>
      <c r="C4" s="145"/>
      <c r="D4" s="262" t="s">
        <v>61</v>
      </c>
      <c r="E4" s="262"/>
      <c r="F4" s="262"/>
      <c r="G4" s="145"/>
      <c r="H4" s="262" t="s">
        <v>76</v>
      </c>
      <c r="I4" s="262"/>
      <c r="J4" s="262"/>
      <c r="M4" s="86"/>
    </row>
    <row r="5" spans="1:18" ht="18.75" customHeight="1" x14ac:dyDescent="0.25">
      <c r="A5" s="120"/>
      <c r="B5" s="141"/>
      <c r="C5" s="145"/>
      <c r="D5" s="262" t="s">
        <v>62</v>
      </c>
      <c r="E5" s="262"/>
      <c r="F5" s="262"/>
      <c r="G5" s="145"/>
      <c r="H5" s="262" t="s">
        <v>77</v>
      </c>
      <c r="I5" s="262"/>
      <c r="J5" s="262"/>
      <c r="M5" s="86"/>
    </row>
    <row r="6" spans="1:18" ht="18.75" customHeight="1" x14ac:dyDescent="0.25">
      <c r="A6" s="120"/>
      <c r="B6" s="141"/>
      <c r="C6" s="145"/>
      <c r="D6" s="259" t="s">
        <v>52</v>
      </c>
      <c r="E6" s="259"/>
      <c r="F6" s="259"/>
      <c r="G6" s="145"/>
      <c r="H6" s="259" t="s">
        <v>52</v>
      </c>
      <c r="I6" s="259"/>
      <c r="J6" s="259"/>
      <c r="M6" s="86"/>
    </row>
    <row r="7" spans="1:18" ht="18.75" customHeight="1" x14ac:dyDescent="0.25">
      <c r="A7" s="120"/>
      <c r="C7" s="145"/>
      <c r="D7" s="260" t="s">
        <v>148</v>
      </c>
      <c r="E7" s="259"/>
      <c r="F7" s="259"/>
      <c r="G7" s="145"/>
      <c r="H7" s="260" t="s">
        <v>148</v>
      </c>
      <c r="I7" s="259"/>
      <c r="J7" s="259"/>
    </row>
    <row r="8" spans="1:18" ht="18.75" customHeight="1" x14ac:dyDescent="0.25">
      <c r="A8" s="120"/>
      <c r="B8" s="141" t="s">
        <v>7</v>
      </c>
      <c r="C8" s="145"/>
      <c r="D8" s="146">
        <v>2023</v>
      </c>
      <c r="E8" s="147"/>
      <c r="F8" s="146">
        <v>2022</v>
      </c>
      <c r="G8" s="145"/>
      <c r="H8" s="146">
        <v>2023</v>
      </c>
      <c r="I8" s="192"/>
      <c r="J8" s="146">
        <v>2022</v>
      </c>
    </row>
    <row r="9" spans="1:18" ht="9.6" customHeight="1" x14ac:dyDescent="0.25">
      <c r="A9" s="120"/>
      <c r="B9" s="169"/>
      <c r="C9" s="145"/>
      <c r="D9" s="146"/>
      <c r="E9" s="168"/>
      <c r="F9" s="146"/>
      <c r="G9" s="145"/>
      <c r="H9" s="146"/>
      <c r="I9" s="168"/>
      <c r="J9" s="146"/>
    </row>
    <row r="10" spans="1:18" ht="15.6" customHeight="1" x14ac:dyDescent="0.25">
      <c r="A10" s="120"/>
      <c r="B10" s="141"/>
      <c r="C10" s="145"/>
      <c r="D10" s="261" t="s">
        <v>45</v>
      </c>
      <c r="E10" s="261"/>
      <c r="F10" s="261"/>
      <c r="G10" s="261"/>
      <c r="H10" s="261"/>
      <c r="I10" s="261"/>
      <c r="J10" s="261"/>
    </row>
    <row r="11" spans="1:18" ht="18.75" customHeight="1" x14ac:dyDescent="0.25">
      <c r="A11" s="150" t="s">
        <v>42</v>
      </c>
      <c r="B11" s="141"/>
      <c r="C11" s="145"/>
      <c r="D11" s="148"/>
      <c r="E11" s="148"/>
      <c r="F11" s="148"/>
      <c r="G11" s="148"/>
      <c r="H11" s="148"/>
      <c r="I11" s="148"/>
      <c r="J11" s="148"/>
    </row>
    <row r="12" spans="1:18" ht="18.75" customHeight="1" x14ac:dyDescent="0.25">
      <c r="A12" s="151" t="s">
        <v>117</v>
      </c>
      <c r="B12" s="2" t="s">
        <v>198</v>
      </c>
      <c r="C12" s="145"/>
      <c r="D12" s="152">
        <v>2386252</v>
      </c>
      <c r="E12" s="152"/>
      <c r="F12" s="152">
        <v>2292400</v>
      </c>
      <c r="G12" s="152"/>
      <c r="H12" s="152">
        <v>2386252</v>
      </c>
      <c r="I12" s="152"/>
      <c r="J12" s="152">
        <v>2292400</v>
      </c>
      <c r="L12" s="153"/>
      <c r="M12" s="104"/>
      <c r="Q12" s="104"/>
      <c r="R12" s="166"/>
    </row>
    <row r="13" spans="1:18" ht="18.75" customHeight="1" x14ac:dyDescent="0.25">
      <c r="A13" s="151" t="s">
        <v>16</v>
      </c>
      <c r="B13" s="49"/>
      <c r="C13" s="145"/>
      <c r="D13" s="152">
        <v>1867</v>
      </c>
      <c r="E13" s="152"/>
      <c r="F13" s="152">
        <v>278</v>
      </c>
      <c r="G13" s="152"/>
      <c r="H13" s="152">
        <v>1867</v>
      </c>
      <c r="I13" s="152"/>
      <c r="J13" s="152">
        <v>278</v>
      </c>
      <c r="L13" s="166"/>
      <c r="M13" s="104"/>
      <c r="Q13" s="104"/>
      <c r="R13" s="166"/>
    </row>
    <row r="14" spans="1:18" ht="18.75" customHeight="1" x14ac:dyDescent="0.25">
      <c r="A14" s="151" t="s">
        <v>90</v>
      </c>
      <c r="B14" s="49"/>
      <c r="C14" s="145"/>
      <c r="D14" s="242">
        <v>0</v>
      </c>
      <c r="E14" s="152"/>
      <c r="F14" s="152">
        <v>26908</v>
      </c>
      <c r="G14" s="152"/>
      <c r="H14" s="242">
        <v>0</v>
      </c>
      <c r="I14" s="152"/>
      <c r="J14" s="152">
        <v>26908</v>
      </c>
      <c r="M14" s="104"/>
      <c r="Q14" s="104"/>
      <c r="R14" s="166"/>
    </row>
    <row r="15" spans="1:18" ht="18.75" customHeight="1" x14ac:dyDescent="0.25">
      <c r="A15" s="151" t="s">
        <v>64</v>
      </c>
      <c r="B15" s="2" t="s">
        <v>169</v>
      </c>
      <c r="C15" s="145"/>
      <c r="D15" s="152">
        <v>24530</v>
      </c>
      <c r="E15" s="152"/>
      <c r="F15" s="152">
        <v>24055</v>
      </c>
      <c r="G15" s="152"/>
      <c r="H15" s="152">
        <v>154923</v>
      </c>
      <c r="I15" s="152"/>
      <c r="J15" s="152">
        <v>173182</v>
      </c>
      <c r="L15" s="155"/>
      <c r="M15" s="104"/>
      <c r="Q15" s="104"/>
      <c r="R15" s="166"/>
    </row>
    <row r="16" spans="1:18" ht="18.75" customHeight="1" x14ac:dyDescent="0.25">
      <c r="A16" s="151" t="s">
        <v>40</v>
      </c>
      <c r="B16" s="141"/>
      <c r="C16" s="145"/>
      <c r="D16" s="152">
        <v>9465</v>
      </c>
      <c r="E16" s="152"/>
      <c r="F16" s="152">
        <v>3771</v>
      </c>
      <c r="G16" s="152"/>
      <c r="H16" s="152">
        <v>9465</v>
      </c>
      <c r="I16" s="152"/>
      <c r="J16" s="152">
        <v>3771</v>
      </c>
      <c r="M16" s="104"/>
      <c r="Q16" s="104"/>
      <c r="R16" s="166"/>
    </row>
    <row r="17" spans="1:18" ht="18.75" customHeight="1" x14ac:dyDescent="0.25">
      <c r="A17" s="120" t="s">
        <v>43</v>
      </c>
      <c r="B17" s="141"/>
      <c r="C17" s="145"/>
      <c r="D17" s="17">
        <f>SUM(D12:D16)</f>
        <v>2422114</v>
      </c>
      <c r="E17" s="154"/>
      <c r="F17" s="17">
        <v>2347412</v>
      </c>
      <c r="G17" s="154"/>
      <c r="H17" s="17">
        <f>SUM(H12:H16)</f>
        <v>2552507</v>
      </c>
      <c r="I17" s="154"/>
      <c r="J17" s="17">
        <v>2496539</v>
      </c>
      <c r="L17" s="101"/>
      <c r="M17" s="104"/>
      <c r="Q17" s="104"/>
      <c r="R17" s="166"/>
    </row>
    <row r="18" spans="1:18" ht="13.2" customHeight="1" x14ac:dyDescent="0.25">
      <c r="A18" s="120"/>
      <c r="B18" s="141"/>
      <c r="C18" s="145"/>
      <c r="D18" s="64"/>
      <c r="E18" s="152"/>
      <c r="F18" s="64"/>
      <c r="G18" s="152"/>
      <c r="H18" s="64"/>
      <c r="I18" s="152"/>
      <c r="J18" s="64"/>
      <c r="M18" s="104"/>
      <c r="R18" s="166"/>
    </row>
    <row r="19" spans="1:18" ht="18.75" customHeight="1" x14ac:dyDescent="0.25">
      <c r="A19" s="150" t="s">
        <v>8</v>
      </c>
      <c r="B19" s="141"/>
      <c r="C19" s="145"/>
      <c r="D19" s="64"/>
      <c r="E19" s="152"/>
      <c r="F19" s="64"/>
      <c r="G19" s="152"/>
      <c r="H19" s="64"/>
      <c r="I19" s="152"/>
      <c r="J19" s="64"/>
      <c r="M19" s="104"/>
      <c r="Q19" s="104"/>
      <c r="R19" s="166"/>
    </row>
    <row r="20" spans="1:18" ht="18.75" customHeight="1" x14ac:dyDescent="0.25">
      <c r="A20" s="151" t="s">
        <v>97</v>
      </c>
      <c r="B20" s="141"/>
      <c r="C20" s="152"/>
      <c r="D20" s="152">
        <v>2339953</v>
      </c>
      <c r="E20" s="152"/>
      <c r="F20" s="152">
        <v>2059350</v>
      </c>
      <c r="G20" s="152"/>
      <c r="H20" s="152">
        <v>2339953</v>
      </c>
      <c r="I20" s="152"/>
      <c r="J20" s="152">
        <v>2059350</v>
      </c>
      <c r="M20" s="104"/>
      <c r="Q20" s="104"/>
      <c r="R20" s="166"/>
    </row>
    <row r="21" spans="1:18" ht="18.75" customHeight="1" x14ac:dyDescent="0.25">
      <c r="A21" s="151" t="s">
        <v>78</v>
      </c>
      <c r="B21" s="141"/>
      <c r="C21" s="145"/>
      <c r="D21" s="152">
        <v>108682</v>
      </c>
      <c r="E21" s="152"/>
      <c r="F21" s="152">
        <v>211093</v>
      </c>
      <c r="G21" s="152"/>
      <c r="H21" s="152">
        <v>108682</v>
      </c>
      <c r="I21" s="152"/>
      <c r="J21" s="152">
        <v>211093</v>
      </c>
      <c r="M21" s="104"/>
      <c r="Q21" s="104"/>
      <c r="R21" s="166"/>
    </row>
    <row r="22" spans="1:18" ht="18.75" customHeight="1" x14ac:dyDescent="0.25">
      <c r="A22" s="151" t="s">
        <v>65</v>
      </c>
      <c r="B22" s="141"/>
      <c r="C22" s="145"/>
      <c r="D22" s="152">
        <v>50127</v>
      </c>
      <c r="E22" s="152"/>
      <c r="F22" s="152">
        <v>41593</v>
      </c>
      <c r="G22" s="152"/>
      <c r="H22" s="152">
        <v>50127</v>
      </c>
      <c r="I22" s="152"/>
      <c r="J22" s="152">
        <v>41593</v>
      </c>
      <c r="L22" s="155"/>
      <c r="M22" s="104"/>
      <c r="Q22" s="104"/>
      <c r="R22" s="166"/>
    </row>
    <row r="23" spans="1:18" ht="18.75" customHeight="1" x14ac:dyDescent="0.25">
      <c r="A23" s="151" t="s">
        <v>193</v>
      </c>
      <c r="B23" s="241"/>
      <c r="C23" s="145"/>
      <c r="D23" s="152">
        <v>35525</v>
      </c>
      <c r="E23" s="152"/>
      <c r="F23" s="242">
        <v>0</v>
      </c>
      <c r="G23" s="152"/>
      <c r="H23" s="152">
        <v>35525</v>
      </c>
      <c r="I23" s="152"/>
      <c r="J23" s="242">
        <v>0</v>
      </c>
      <c r="L23" s="155"/>
      <c r="M23" s="104"/>
      <c r="Q23" s="104"/>
      <c r="R23" s="166"/>
    </row>
    <row r="24" spans="1:18" ht="18.75" customHeight="1" x14ac:dyDescent="0.25">
      <c r="A24" s="120" t="s">
        <v>9</v>
      </c>
      <c r="B24" s="141"/>
      <c r="C24" s="145"/>
      <c r="D24" s="17">
        <f>SUM(D20:D23)</f>
        <v>2534287</v>
      </c>
      <c r="E24" s="154"/>
      <c r="F24" s="17">
        <f>SUM(F20:F23)</f>
        <v>2312036</v>
      </c>
      <c r="G24" s="154"/>
      <c r="H24" s="17">
        <f>SUM(H20:H23)</f>
        <v>2534287</v>
      </c>
      <c r="I24" s="154"/>
      <c r="J24" s="17">
        <f>SUM(J20:J23)</f>
        <v>2312036</v>
      </c>
      <c r="Q24" s="104"/>
      <c r="R24" s="166"/>
    </row>
    <row r="25" spans="1:18" ht="13.2" customHeight="1" x14ac:dyDescent="0.25">
      <c r="A25" s="120"/>
      <c r="B25" s="141"/>
      <c r="C25" s="145"/>
      <c r="D25" s="19"/>
      <c r="E25" s="154"/>
      <c r="F25" s="19"/>
      <c r="G25" s="154"/>
      <c r="H25" s="154"/>
      <c r="I25" s="154"/>
      <c r="J25" s="154"/>
      <c r="Q25" s="104"/>
      <c r="R25" s="166"/>
    </row>
    <row r="26" spans="1:18" ht="20.399999999999999" customHeight="1" x14ac:dyDescent="0.25">
      <c r="A26" s="120" t="s">
        <v>131</v>
      </c>
      <c r="B26" s="141"/>
      <c r="C26" s="145"/>
      <c r="D26" s="19">
        <f>D17-D24</f>
        <v>-112173</v>
      </c>
      <c r="E26" s="154"/>
      <c r="F26" s="19">
        <v>35376</v>
      </c>
      <c r="G26" s="154"/>
      <c r="H26" s="19">
        <f>H17-H24</f>
        <v>18220</v>
      </c>
      <c r="I26" s="154"/>
      <c r="J26" s="19">
        <v>184503</v>
      </c>
      <c r="Q26" s="104"/>
      <c r="R26" s="166"/>
    </row>
    <row r="27" spans="1:18" ht="20.399999999999999" customHeight="1" x14ac:dyDescent="0.25">
      <c r="A27" s="151" t="s">
        <v>162</v>
      </c>
      <c r="B27" s="141"/>
      <c r="C27" s="145"/>
      <c r="D27" s="19"/>
      <c r="E27" s="154"/>
      <c r="F27" s="19"/>
      <c r="G27" s="154"/>
      <c r="H27" s="19"/>
      <c r="I27" s="154"/>
      <c r="J27" s="19"/>
      <c r="Q27" s="104"/>
      <c r="R27" s="166"/>
    </row>
    <row r="28" spans="1:18" ht="20.399999999999999" customHeight="1" x14ac:dyDescent="0.25">
      <c r="A28" s="151" t="s">
        <v>114</v>
      </c>
      <c r="B28" s="141" t="s">
        <v>170</v>
      </c>
      <c r="C28" s="141"/>
      <c r="D28" s="48">
        <v>509737</v>
      </c>
      <c r="E28" s="174"/>
      <c r="F28" s="48">
        <v>1141885</v>
      </c>
      <c r="G28" s="175"/>
      <c r="H28" s="80">
        <v>0</v>
      </c>
      <c r="I28" s="245"/>
      <c r="J28" s="80">
        <v>0</v>
      </c>
      <c r="M28" s="104"/>
      <c r="R28" s="166"/>
    </row>
    <row r="29" spans="1:18" ht="20.399999999999999" customHeight="1" x14ac:dyDescent="0.25">
      <c r="A29" s="143" t="s">
        <v>85</v>
      </c>
      <c r="B29" s="143"/>
      <c r="D29" s="243">
        <v>0</v>
      </c>
      <c r="E29" s="172"/>
      <c r="F29" s="173">
        <v>-180</v>
      </c>
      <c r="H29" s="243">
        <v>0</v>
      </c>
      <c r="J29" s="173">
        <v>-180</v>
      </c>
      <c r="M29" s="104"/>
      <c r="R29" s="166"/>
    </row>
    <row r="30" spans="1:18" ht="18.75" customHeight="1" x14ac:dyDescent="0.25">
      <c r="A30" s="120" t="s">
        <v>158</v>
      </c>
      <c r="B30" s="141"/>
      <c r="C30" s="145"/>
      <c r="D30" s="19">
        <f>SUM(D26:D29)</f>
        <v>397564</v>
      </c>
      <c r="E30" s="131"/>
      <c r="F30" s="19">
        <v>1177081</v>
      </c>
      <c r="G30" s="131"/>
      <c r="H30" s="19">
        <f>SUM(H26:H29)</f>
        <v>18220</v>
      </c>
      <c r="I30" s="158"/>
      <c r="J30" s="19">
        <v>184323</v>
      </c>
      <c r="M30" s="104"/>
      <c r="Q30" s="104"/>
      <c r="R30" s="166"/>
    </row>
    <row r="31" spans="1:18" ht="18.75" customHeight="1" x14ac:dyDescent="0.25">
      <c r="A31" s="251" t="s">
        <v>199</v>
      </c>
      <c r="B31" s="141"/>
      <c r="C31" s="145"/>
      <c r="D31" s="80">
        <v>45744</v>
      </c>
      <c r="E31" s="182"/>
      <c r="F31" s="80">
        <v>4326</v>
      </c>
      <c r="G31" s="182"/>
      <c r="H31" s="80">
        <v>45744</v>
      </c>
      <c r="I31" s="156"/>
      <c r="J31" s="80">
        <v>4326</v>
      </c>
      <c r="M31" s="104"/>
      <c r="R31" s="166"/>
    </row>
    <row r="32" spans="1:18" ht="18.75" customHeight="1" thickBot="1" x14ac:dyDescent="0.3">
      <c r="A32" s="120" t="s">
        <v>159</v>
      </c>
      <c r="B32" s="141"/>
      <c r="C32" s="145"/>
      <c r="D32" s="21">
        <f>SUM(D30:D31)</f>
        <v>443308</v>
      </c>
      <c r="E32" s="131"/>
      <c r="F32" s="21">
        <v>1181407</v>
      </c>
      <c r="G32" s="131"/>
      <c r="H32" s="21">
        <f>SUM(H30:H31)</f>
        <v>63964</v>
      </c>
      <c r="I32" s="158"/>
      <c r="J32" s="21">
        <v>188649</v>
      </c>
      <c r="M32" s="104"/>
      <c r="Q32" s="104"/>
      <c r="R32" s="166"/>
    </row>
    <row r="33" spans="1:18" ht="13.2" customHeight="1" thickTop="1" x14ac:dyDescent="0.25">
      <c r="A33" s="120"/>
      <c r="B33" s="141"/>
      <c r="C33" s="145"/>
      <c r="D33" s="19"/>
      <c r="E33" s="154"/>
      <c r="F33" s="19"/>
      <c r="G33" s="154"/>
      <c r="H33" s="154"/>
      <c r="I33" s="154"/>
      <c r="J33" s="154"/>
      <c r="Q33" s="104"/>
      <c r="R33" s="166"/>
    </row>
    <row r="34" spans="1:18" ht="18.75" customHeight="1" x14ac:dyDescent="0.25">
      <c r="A34" s="120" t="s">
        <v>160</v>
      </c>
      <c r="B34" s="141"/>
      <c r="C34" s="142"/>
      <c r="D34" s="159"/>
      <c r="E34" s="160"/>
      <c r="F34" s="160"/>
      <c r="G34" s="160"/>
      <c r="H34" s="159"/>
      <c r="I34" s="160"/>
      <c r="J34" s="160"/>
      <c r="R34" s="166"/>
    </row>
    <row r="35" spans="1:18" ht="18.75" customHeight="1" thickBot="1" x14ac:dyDescent="0.3">
      <c r="A35" s="151" t="s">
        <v>161</v>
      </c>
      <c r="B35" s="141"/>
      <c r="C35" s="142"/>
      <c r="D35" s="176">
        <f>D32/201600</f>
        <v>2.1989484126984129</v>
      </c>
      <c r="E35" s="160"/>
      <c r="F35" s="176">
        <v>5.8601537698412702</v>
      </c>
      <c r="G35" s="160"/>
      <c r="H35" s="176">
        <f>H32/201600</f>
        <v>0.31728174603174603</v>
      </c>
      <c r="I35" s="160"/>
      <c r="J35" s="176">
        <v>0.93575892857142862</v>
      </c>
      <c r="R35" s="166"/>
    </row>
    <row r="36" spans="1:18" ht="13.2" customHeight="1" thickTop="1" x14ac:dyDescent="0.25">
      <c r="A36" s="120"/>
      <c r="B36" s="141"/>
      <c r="C36" s="145"/>
      <c r="D36" s="19"/>
      <c r="E36" s="154"/>
      <c r="F36" s="19"/>
      <c r="G36" s="154"/>
      <c r="H36" s="154"/>
      <c r="I36" s="154"/>
      <c r="J36" s="154"/>
      <c r="Q36" s="104"/>
      <c r="R36" s="166"/>
    </row>
    <row r="37" spans="1:18" ht="18.75" customHeight="1" x14ac:dyDescent="0.25">
      <c r="A37" s="120" t="s">
        <v>58</v>
      </c>
      <c r="B37" s="141"/>
      <c r="C37" s="142"/>
      <c r="D37" s="142"/>
      <c r="E37" s="142"/>
      <c r="F37" s="142"/>
      <c r="G37" s="142"/>
      <c r="H37" s="142"/>
      <c r="I37" s="142"/>
      <c r="J37" s="142"/>
      <c r="R37" s="166"/>
    </row>
    <row r="38" spans="1:18" ht="18.75" customHeight="1" x14ac:dyDescent="0.25">
      <c r="A38" s="120" t="s">
        <v>53</v>
      </c>
      <c r="B38" s="141"/>
      <c r="C38" s="142"/>
      <c r="D38" s="144"/>
      <c r="E38" s="142"/>
      <c r="F38" s="144"/>
      <c r="G38" s="142"/>
      <c r="H38" s="142"/>
      <c r="I38" s="142"/>
      <c r="J38" s="142"/>
      <c r="R38" s="166"/>
    </row>
    <row r="39" spans="1:18" ht="18.75" customHeight="1" x14ac:dyDescent="0.25">
      <c r="A39" s="120"/>
      <c r="B39" s="141"/>
      <c r="C39" s="145"/>
      <c r="D39" s="146"/>
      <c r="E39" s="147"/>
      <c r="F39" s="145"/>
      <c r="G39" s="145"/>
      <c r="H39" s="146"/>
      <c r="I39" s="147"/>
      <c r="J39" s="148"/>
      <c r="R39" s="166"/>
    </row>
    <row r="40" spans="1:18" ht="18.75" customHeight="1" x14ac:dyDescent="0.25">
      <c r="A40" s="120"/>
      <c r="B40" s="141"/>
      <c r="C40" s="145"/>
      <c r="D40" s="262" t="s">
        <v>61</v>
      </c>
      <c r="E40" s="262"/>
      <c r="F40" s="262"/>
      <c r="G40" s="145"/>
      <c r="H40" s="262" t="s">
        <v>76</v>
      </c>
      <c r="I40" s="262"/>
      <c r="J40" s="262"/>
      <c r="Q40" s="104"/>
      <c r="R40" s="166"/>
    </row>
    <row r="41" spans="1:18" ht="18.75" customHeight="1" x14ac:dyDescent="0.25">
      <c r="A41" s="120"/>
      <c r="B41" s="141"/>
      <c r="C41" s="145"/>
      <c r="D41" s="262" t="s">
        <v>62</v>
      </c>
      <c r="E41" s="262"/>
      <c r="F41" s="262"/>
      <c r="G41" s="145"/>
      <c r="H41" s="262" t="s">
        <v>77</v>
      </c>
      <c r="I41" s="262"/>
      <c r="J41" s="262"/>
      <c r="R41" s="166"/>
    </row>
    <row r="42" spans="1:18" ht="18.75" customHeight="1" x14ac:dyDescent="0.25">
      <c r="A42" s="120"/>
      <c r="B42" s="141"/>
      <c r="C42" s="145"/>
      <c r="D42" s="259" t="s">
        <v>52</v>
      </c>
      <c r="E42" s="259"/>
      <c r="F42" s="259"/>
      <c r="G42" s="145"/>
      <c r="H42" s="259" t="s">
        <v>52</v>
      </c>
      <c r="I42" s="259"/>
      <c r="J42" s="259"/>
      <c r="R42" s="166"/>
    </row>
    <row r="43" spans="1:18" ht="18.75" customHeight="1" x14ac:dyDescent="0.25">
      <c r="A43" s="120"/>
      <c r="B43" s="141"/>
      <c r="C43" s="145"/>
      <c r="D43" s="260" t="s">
        <v>148</v>
      </c>
      <c r="E43" s="259"/>
      <c r="F43" s="259"/>
      <c r="G43" s="145"/>
      <c r="H43" s="260" t="s">
        <v>148</v>
      </c>
      <c r="I43" s="259"/>
      <c r="J43" s="259"/>
      <c r="R43" s="166"/>
    </row>
    <row r="44" spans="1:18" ht="18.75" customHeight="1" x14ac:dyDescent="0.25">
      <c r="A44" s="120"/>
      <c r="B44" s="188" t="s">
        <v>7</v>
      </c>
      <c r="C44" s="145"/>
      <c r="D44" s="146">
        <v>2023</v>
      </c>
      <c r="E44" s="192"/>
      <c r="F44" s="146">
        <v>2022</v>
      </c>
      <c r="G44" s="145"/>
      <c r="H44" s="146">
        <v>2023</v>
      </c>
      <c r="I44" s="192"/>
      <c r="J44" s="146">
        <v>2022</v>
      </c>
      <c r="R44" s="166"/>
    </row>
    <row r="45" spans="1:18" ht="18.75" customHeight="1" x14ac:dyDescent="0.25">
      <c r="A45" s="120"/>
      <c r="B45" s="171"/>
      <c r="C45" s="145"/>
      <c r="D45" s="146"/>
      <c r="E45" s="170"/>
      <c r="F45" s="146"/>
      <c r="G45" s="145"/>
      <c r="H45" s="146"/>
      <c r="I45" s="170"/>
      <c r="J45" s="146"/>
      <c r="R45" s="166"/>
    </row>
    <row r="46" spans="1:18" ht="18.75" customHeight="1" x14ac:dyDescent="0.25">
      <c r="A46" s="120"/>
      <c r="B46" s="141"/>
      <c r="C46" s="145"/>
      <c r="D46" s="261" t="s">
        <v>45</v>
      </c>
      <c r="E46" s="261"/>
      <c r="F46" s="261"/>
      <c r="G46" s="261"/>
      <c r="H46" s="261"/>
      <c r="I46" s="261"/>
      <c r="J46" s="261"/>
      <c r="R46" s="166"/>
    </row>
    <row r="47" spans="1:18" ht="18.75" customHeight="1" x14ac:dyDescent="0.25">
      <c r="A47" s="150" t="s">
        <v>159</v>
      </c>
      <c r="B47" s="141"/>
      <c r="C47" s="145"/>
      <c r="D47" s="19">
        <f>D32</f>
        <v>443308</v>
      </c>
      <c r="E47" s="19"/>
      <c r="F47" s="19">
        <v>1181407</v>
      </c>
      <c r="G47" s="19"/>
      <c r="H47" s="19">
        <f>H32</f>
        <v>63964</v>
      </c>
      <c r="I47" s="19"/>
      <c r="J47" s="19">
        <v>188649</v>
      </c>
      <c r="M47" s="104"/>
      <c r="R47" s="166"/>
    </row>
    <row r="48" spans="1:18" ht="18.75" customHeight="1" x14ac:dyDescent="0.25">
      <c r="A48" s="120"/>
      <c r="B48" s="141"/>
      <c r="C48" s="145"/>
      <c r="D48" s="19"/>
      <c r="E48" s="154"/>
      <c r="F48" s="19"/>
      <c r="G48" s="154"/>
      <c r="H48" s="154"/>
      <c r="I48" s="154"/>
      <c r="J48" s="154"/>
      <c r="M48" s="161"/>
      <c r="Q48" s="161"/>
      <c r="R48" s="166"/>
    </row>
    <row r="49" spans="1:18" ht="18.75" customHeight="1" x14ac:dyDescent="0.25">
      <c r="A49" s="120" t="s">
        <v>20</v>
      </c>
      <c r="B49" s="141"/>
      <c r="C49" s="142"/>
      <c r="D49" s="159"/>
      <c r="E49" s="160"/>
      <c r="F49" s="160"/>
      <c r="G49" s="160"/>
      <c r="H49" s="159"/>
      <c r="I49" s="160"/>
      <c r="J49" s="160"/>
      <c r="R49" s="166"/>
    </row>
    <row r="50" spans="1:18" ht="18.75" customHeight="1" x14ac:dyDescent="0.25">
      <c r="A50" s="150" t="s">
        <v>66</v>
      </c>
      <c r="C50" s="142"/>
      <c r="D50" s="160"/>
      <c r="E50" s="160"/>
      <c r="F50" s="160"/>
      <c r="G50" s="160"/>
      <c r="H50" s="160"/>
      <c r="I50" s="160"/>
      <c r="J50" s="160"/>
      <c r="R50" s="166"/>
    </row>
    <row r="51" spans="1:18" ht="18.75" customHeight="1" x14ac:dyDescent="0.25">
      <c r="A51" s="162" t="s">
        <v>38</v>
      </c>
      <c r="C51" s="142"/>
      <c r="D51" s="160"/>
      <c r="E51" s="160"/>
      <c r="F51" s="160"/>
      <c r="G51" s="160"/>
      <c r="H51" s="160"/>
      <c r="I51" s="160"/>
      <c r="J51" s="160"/>
      <c r="R51" s="166"/>
    </row>
    <row r="52" spans="1:18" ht="18.75" customHeight="1" x14ac:dyDescent="0.25">
      <c r="A52" s="151" t="s">
        <v>79</v>
      </c>
      <c r="B52" s="141">
        <v>4</v>
      </c>
      <c r="C52" s="145"/>
      <c r="D52" s="30">
        <v>55154</v>
      </c>
      <c r="E52" s="156"/>
      <c r="F52" s="30">
        <v>71534</v>
      </c>
      <c r="G52" s="156"/>
      <c r="H52" s="77">
        <v>0</v>
      </c>
      <c r="I52" s="156"/>
      <c r="J52" s="125">
        <v>0</v>
      </c>
      <c r="M52" s="104"/>
      <c r="R52" s="166"/>
    </row>
    <row r="53" spans="1:18" ht="18.75" customHeight="1" x14ac:dyDescent="0.25">
      <c r="A53" s="120" t="s">
        <v>81</v>
      </c>
      <c r="B53" s="141"/>
      <c r="C53" s="145"/>
      <c r="D53" s="47"/>
      <c r="E53" s="156"/>
      <c r="F53" s="47"/>
      <c r="G53" s="156"/>
      <c r="H53" s="20"/>
      <c r="I53" s="156"/>
      <c r="J53" s="20"/>
      <c r="R53" s="166"/>
    </row>
    <row r="54" spans="1:18" ht="18.75" customHeight="1" x14ac:dyDescent="0.25">
      <c r="A54" s="121" t="s">
        <v>80</v>
      </c>
      <c r="B54" s="141"/>
      <c r="C54" s="142"/>
      <c r="D54" s="78">
        <f>SUM(D52:D53)</f>
        <v>55154</v>
      </c>
      <c r="E54" s="163"/>
      <c r="F54" s="78">
        <v>71534</v>
      </c>
      <c r="G54" s="163"/>
      <c r="H54" s="78">
        <f>SUM(H52:H53)</f>
        <v>0</v>
      </c>
      <c r="I54" s="163"/>
      <c r="J54" s="78">
        <v>0</v>
      </c>
      <c r="M54" s="104"/>
      <c r="R54" s="166"/>
    </row>
    <row r="55" spans="1:18" ht="18.75" customHeight="1" x14ac:dyDescent="0.25">
      <c r="A55" s="120"/>
      <c r="B55" s="141"/>
      <c r="C55" s="142"/>
      <c r="D55" s="32"/>
      <c r="E55" s="163"/>
      <c r="F55" s="32"/>
      <c r="G55" s="163"/>
      <c r="H55" s="32"/>
      <c r="I55" s="163"/>
      <c r="J55" s="32"/>
      <c r="R55" s="166"/>
    </row>
    <row r="56" spans="1:18" ht="18.75" customHeight="1" x14ac:dyDescent="0.25">
      <c r="A56" s="150" t="s">
        <v>41</v>
      </c>
      <c r="B56" s="141"/>
      <c r="C56" s="142"/>
      <c r="D56" s="32"/>
      <c r="E56" s="163"/>
      <c r="F56" s="32"/>
      <c r="G56" s="163"/>
      <c r="H56" s="32"/>
      <c r="I56" s="163"/>
      <c r="J56" s="32"/>
      <c r="R56" s="166"/>
    </row>
    <row r="57" spans="1:18" ht="18.75" customHeight="1" x14ac:dyDescent="0.25">
      <c r="A57" s="162" t="s">
        <v>38</v>
      </c>
      <c r="B57" s="141"/>
      <c r="C57" s="142"/>
      <c r="D57" s="32"/>
      <c r="E57" s="163"/>
      <c r="F57" s="32"/>
      <c r="G57" s="163"/>
      <c r="H57" s="32"/>
      <c r="I57" s="163"/>
      <c r="J57" s="32"/>
      <c r="R57" s="166"/>
    </row>
    <row r="58" spans="1:18" ht="18.75" customHeight="1" x14ac:dyDescent="0.25">
      <c r="A58" s="151" t="s">
        <v>101</v>
      </c>
      <c r="B58" s="141"/>
      <c r="C58" s="145"/>
      <c r="R58" s="166"/>
    </row>
    <row r="59" spans="1:18" ht="18.75" customHeight="1" x14ac:dyDescent="0.25">
      <c r="A59" s="151" t="s">
        <v>99</v>
      </c>
      <c r="B59" s="141"/>
      <c r="C59" s="145"/>
      <c r="D59" s="80">
        <v>464569</v>
      </c>
      <c r="E59" s="156"/>
      <c r="F59" s="80">
        <v>1036738</v>
      </c>
      <c r="G59" s="156"/>
      <c r="H59" s="80">
        <v>464569</v>
      </c>
      <c r="I59" s="156"/>
      <c r="J59" s="80">
        <v>1036738</v>
      </c>
      <c r="M59" s="104"/>
      <c r="R59" s="166"/>
    </row>
    <row r="60" spans="1:18" s="102" customFormat="1" ht="18.75" customHeight="1" x14ac:dyDescent="0.25">
      <c r="A60" s="63" t="s">
        <v>206</v>
      </c>
      <c r="B60" s="2"/>
      <c r="C60" s="49"/>
      <c r="D60" s="20"/>
      <c r="E60" s="31"/>
      <c r="F60" s="190"/>
      <c r="G60" s="31"/>
      <c r="H60" s="20"/>
      <c r="I60" s="31"/>
      <c r="J60" s="190"/>
      <c r="L60" s="127"/>
      <c r="M60" s="103"/>
      <c r="N60" s="103"/>
      <c r="O60" s="103"/>
      <c r="P60" s="103"/>
      <c r="Q60" s="104"/>
      <c r="R60" s="166"/>
    </row>
    <row r="61" spans="1:18" s="102" customFormat="1" ht="18.75" customHeight="1" x14ac:dyDescent="0.25">
      <c r="A61" s="63" t="s">
        <v>136</v>
      </c>
      <c r="B61" s="2">
        <v>4</v>
      </c>
      <c r="C61" s="10"/>
      <c r="D61" s="47">
        <v>190008</v>
      </c>
      <c r="E61" s="47"/>
      <c r="F61" s="47">
        <v>-95906</v>
      </c>
      <c r="G61" s="47"/>
      <c r="H61" s="47">
        <v>0</v>
      </c>
      <c r="I61" s="47"/>
      <c r="J61" s="47">
        <v>0</v>
      </c>
      <c r="K61" s="127"/>
      <c r="M61" s="104"/>
      <c r="N61" s="103"/>
      <c r="O61" s="103"/>
      <c r="P61" s="103"/>
      <c r="Q61" s="103"/>
      <c r="R61" s="166"/>
    </row>
    <row r="62" spans="1:18" ht="18.75" customHeight="1" x14ac:dyDescent="0.25">
      <c r="A62" s="151" t="s">
        <v>121</v>
      </c>
      <c r="B62" s="141"/>
      <c r="C62" s="142"/>
      <c r="R62" s="166"/>
    </row>
    <row r="63" spans="1:18" ht="18.75" customHeight="1" x14ac:dyDescent="0.25">
      <c r="A63" s="142" t="s">
        <v>120</v>
      </c>
      <c r="B63" s="141"/>
      <c r="C63" s="142"/>
      <c r="D63" s="125">
        <v>-92914</v>
      </c>
      <c r="E63" s="156"/>
      <c r="F63" s="125">
        <v>-207347.6</v>
      </c>
      <c r="G63" s="156"/>
      <c r="H63" s="125">
        <v>-92914</v>
      </c>
      <c r="I63" s="156"/>
      <c r="J63" s="125">
        <v>-207347.6</v>
      </c>
      <c r="L63" s="166"/>
      <c r="M63" s="104"/>
      <c r="R63" s="166"/>
    </row>
    <row r="64" spans="1:18" ht="18.75" customHeight="1" x14ac:dyDescent="0.25">
      <c r="A64" s="120" t="s">
        <v>122</v>
      </c>
      <c r="B64" s="141"/>
      <c r="C64" s="142"/>
      <c r="D64" s="20"/>
      <c r="E64" s="156"/>
      <c r="F64" s="47"/>
      <c r="G64" s="156"/>
      <c r="H64" s="20"/>
      <c r="I64" s="156"/>
      <c r="J64" s="20"/>
      <c r="R64" s="166"/>
    </row>
    <row r="65" spans="1:18" ht="18.75" customHeight="1" x14ac:dyDescent="0.25">
      <c r="A65" s="120" t="s">
        <v>118</v>
      </c>
      <c r="B65" s="141"/>
      <c r="C65" s="142"/>
      <c r="D65" s="87">
        <f>SUM(D59:D63)</f>
        <v>561663</v>
      </c>
      <c r="E65" s="158"/>
      <c r="F65" s="87">
        <v>733484.4</v>
      </c>
      <c r="G65" s="158"/>
      <c r="H65" s="87">
        <f>SUM(H59:H63)</f>
        <v>371655</v>
      </c>
      <c r="I65" s="158"/>
      <c r="J65" s="87">
        <v>829390.4</v>
      </c>
      <c r="M65" s="104"/>
      <c r="R65" s="166"/>
    </row>
    <row r="66" spans="1:18" ht="18.75" customHeight="1" x14ac:dyDescent="0.25">
      <c r="A66" s="120" t="s">
        <v>163</v>
      </c>
      <c r="B66" s="141"/>
      <c r="C66" s="142"/>
      <c r="R66" s="166"/>
    </row>
    <row r="67" spans="1:18" ht="18.75" customHeight="1" x14ac:dyDescent="0.25">
      <c r="A67" s="120" t="s">
        <v>146</v>
      </c>
      <c r="B67" s="141"/>
      <c r="C67" s="142"/>
      <c r="D67" s="87">
        <f>SUM(D54,D65)</f>
        <v>616817</v>
      </c>
      <c r="E67" s="158"/>
      <c r="F67" s="87">
        <v>805018.4</v>
      </c>
      <c r="G67" s="158"/>
      <c r="H67" s="87">
        <f>SUM(H54,H65)</f>
        <v>371655</v>
      </c>
      <c r="I67" s="158"/>
      <c r="J67" s="87">
        <v>829390.4</v>
      </c>
      <c r="M67" s="104"/>
      <c r="R67" s="166"/>
    </row>
    <row r="68" spans="1:18" ht="18.75" customHeight="1" thickBot="1" x14ac:dyDescent="0.3">
      <c r="A68" s="120" t="s">
        <v>147</v>
      </c>
      <c r="C68" s="142"/>
      <c r="D68" s="111">
        <f>SUM(D47,D67)</f>
        <v>1060125</v>
      </c>
      <c r="E68" s="163"/>
      <c r="F68" s="111">
        <v>1986425.4</v>
      </c>
      <c r="G68" s="163"/>
      <c r="H68" s="111">
        <f>SUM(H47,H67)</f>
        <v>435619</v>
      </c>
      <c r="I68" s="163"/>
      <c r="J68" s="111">
        <v>1018039.4</v>
      </c>
      <c r="M68" s="104"/>
      <c r="R68" s="166"/>
    </row>
    <row r="69" spans="1:18" ht="18.75" customHeight="1" thickTop="1" x14ac:dyDescent="0.25">
      <c r="A69" s="120"/>
      <c r="C69" s="142"/>
      <c r="D69" s="32"/>
      <c r="E69" s="163"/>
      <c r="F69" s="32"/>
      <c r="G69" s="163"/>
      <c r="H69" s="32"/>
      <c r="I69" s="163"/>
      <c r="J69" s="32"/>
    </row>
    <row r="70" spans="1:18" ht="18.75" customHeight="1" x14ac:dyDescent="0.25">
      <c r="A70" s="151"/>
      <c r="B70" s="141"/>
      <c r="C70" s="145"/>
      <c r="D70" s="47"/>
      <c r="E70" s="156"/>
      <c r="F70" s="47"/>
      <c r="G70" s="156"/>
      <c r="H70" s="20"/>
      <c r="I70" s="156"/>
      <c r="J70" s="20"/>
    </row>
    <row r="71" spans="1:18" ht="18.75" customHeight="1" x14ac:dyDescent="0.25">
      <c r="A71" s="143"/>
      <c r="B71" s="143"/>
      <c r="D71" s="164"/>
      <c r="E71" s="164"/>
      <c r="F71" s="164"/>
      <c r="G71" s="164"/>
      <c r="H71" s="164"/>
      <c r="I71" s="164"/>
      <c r="J71" s="164"/>
    </row>
    <row r="72" spans="1:18" ht="18.75" customHeight="1" x14ac:dyDescent="0.25">
      <c r="A72" s="143"/>
      <c r="B72" s="143"/>
      <c r="D72" s="164"/>
      <c r="E72" s="164"/>
      <c r="F72" s="164"/>
      <c r="G72" s="164"/>
      <c r="H72" s="164"/>
      <c r="I72" s="164"/>
      <c r="J72" s="164"/>
    </row>
    <row r="73" spans="1:18" ht="18.75" customHeight="1" x14ac:dyDescent="0.25">
      <c r="A73" s="143"/>
      <c r="B73" s="143"/>
      <c r="D73" s="164"/>
      <c r="E73" s="164"/>
      <c r="F73" s="164"/>
      <c r="G73" s="164"/>
      <c r="H73" s="164"/>
      <c r="I73" s="164"/>
      <c r="J73" s="164"/>
    </row>
    <row r="74" spans="1:18" ht="18.75" customHeight="1" x14ac:dyDescent="0.25">
      <c r="A74" s="143"/>
      <c r="B74" s="143"/>
      <c r="D74" s="164"/>
      <c r="E74" s="164"/>
      <c r="F74" s="164"/>
      <c r="G74" s="164"/>
      <c r="H74" s="164"/>
      <c r="I74" s="164"/>
      <c r="J74" s="164"/>
    </row>
    <row r="75" spans="1:18" ht="18.75" customHeight="1" x14ac:dyDescent="0.25">
      <c r="A75" s="143"/>
      <c r="B75" s="143"/>
      <c r="D75" s="164"/>
      <c r="E75" s="164"/>
      <c r="F75" s="164"/>
      <c r="G75" s="164"/>
      <c r="H75" s="164"/>
      <c r="I75" s="164"/>
      <c r="J75" s="164"/>
    </row>
    <row r="76" spans="1:18" ht="18.75" customHeight="1" x14ac:dyDescent="0.25">
      <c r="A76" s="143"/>
      <c r="B76" s="143"/>
      <c r="D76" s="164"/>
      <c r="E76" s="164"/>
      <c r="F76" s="164"/>
      <c r="G76" s="164"/>
      <c r="H76" s="164"/>
      <c r="I76" s="164"/>
      <c r="J76" s="164"/>
    </row>
    <row r="77" spans="1:18" ht="18.75" customHeight="1" x14ac:dyDescent="0.25">
      <c r="A77" s="143"/>
      <c r="B77" s="143"/>
      <c r="D77" s="164"/>
      <c r="E77" s="164"/>
      <c r="F77" s="164"/>
      <c r="G77" s="164"/>
      <c r="H77" s="164"/>
      <c r="I77" s="164"/>
      <c r="J77" s="164"/>
    </row>
    <row r="78" spans="1:18" ht="18.75" customHeight="1" x14ac:dyDescent="0.25">
      <c r="A78" s="143"/>
      <c r="B78" s="143"/>
      <c r="D78" s="164"/>
      <c r="E78" s="164"/>
      <c r="F78" s="164"/>
      <c r="G78" s="164"/>
      <c r="H78" s="164"/>
      <c r="I78" s="164"/>
      <c r="J78" s="164"/>
    </row>
    <row r="79" spans="1:18" ht="18.75" customHeight="1" x14ac:dyDescent="0.25">
      <c r="A79" s="143"/>
      <c r="B79" s="143"/>
      <c r="D79" s="164"/>
      <c r="E79" s="164"/>
      <c r="F79" s="164"/>
      <c r="G79" s="164"/>
      <c r="H79" s="164"/>
      <c r="I79" s="164"/>
      <c r="J79" s="164"/>
    </row>
    <row r="80" spans="1:18" ht="18.75" customHeight="1" x14ac:dyDescent="0.25">
      <c r="A80" s="143"/>
      <c r="B80" s="143"/>
      <c r="D80" s="164"/>
      <c r="E80" s="164"/>
      <c r="F80" s="164"/>
      <c r="G80" s="164"/>
      <c r="H80" s="164"/>
      <c r="I80" s="164"/>
      <c r="J80" s="164"/>
    </row>
    <row r="81" spans="1:10" ht="18.75" customHeight="1" x14ac:dyDescent="0.25">
      <c r="A81" s="143"/>
      <c r="B81" s="143"/>
      <c r="D81" s="164"/>
      <c r="E81" s="164"/>
      <c r="F81" s="164"/>
      <c r="G81" s="164"/>
      <c r="H81" s="164"/>
      <c r="I81" s="164"/>
      <c r="J81" s="164"/>
    </row>
    <row r="82" spans="1:10" ht="18.75" customHeight="1" x14ac:dyDescent="0.25">
      <c r="A82" s="143"/>
      <c r="B82" s="143"/>
      <c r="D82" s="164"/>
      <c r="E82" s="164"/>
      <c r="F82" s="164"/>
      <c r="G82" s="164"/>
      <c r="H82" s="164"/>
      <c r="I82" s="164"/>
      <c r="J82" s="164"/>
    </row>
    <row r="83" spans="1:10" ht="18.75" customHeight="1" x14ac:dyDescent="0.25">
      <c r="A83" s="143"/>
      <c r="B83" s="143"/>
      <c r="D83" s="164"/>
      <c r="E83" s="164"/>
      <c r="F83" s="164"/>
      <c r="G83" s="164"/>
      <c r="H83" s="164"/>
      <c r="I83" s="164"/>
      <c r="J83" s="164"/>
    </row>
    <row r="84" spans="1:10" ht="18.75" customHeight="1" x14ac:dyDescent="0.25">
      <c r="A84" s="143"/>
      <c r="B84" s="143"/>
      <c r="D84" s="164"/>
      <c r="E84" s="164"/>
      <c r="F84" s="164"/>
      <c r="G84" s="164"/>
      <c r="H84" s="164"/>
      <c r="I84" s="164"/>
      <c r="J84" s="164"/>
    </row>
    <row r="85" spans="1:10" ht="18.75" customHeight="1" x14ac:dyDescent="0.25">
      <c r="A85" s="143"/>
      <c r="B85" s="143"/>
      <c r="D85" s="164"/>
      <c r="E85" s="164"/>
      <c r="F85" s="164"/>
      <c r="G85" s="164"/>
      <c r="H85" s="164"/>
      <c r="I85" s="164"/>
      <c r="J85" s="164"/>
    </row>
    <row r="86" spans="1:10" ht="18.75" customHeight="1" x14ac:dyDescent="0.25">
      <c r="A86" s="143"/>
      <c r="B86" s="143"/>
      <c r="D86" s="164"/>
      <c r="E86" s="164"/>
      <c r="F86" s="164"/>
      <c r="G86" s="164"/>
      <c r="H86" s="164"/>
      <c r="I86" s="164"/>
      <c r="J86" s="164"/>
    </row>
    <row r="87" spans="1:10" ht="18.75" customHeight="1" x14ac:dyDescent="0.25">
      <c r="A87" s="143"/>
      <c r="B87" s="143"/>
      <c r="D87" s="164"/>
      <c r="E87" s="164"/>
      <c r="F87" s="164"/>
      <c r="G87" s="164"/>
      <c r="H87" s="164"/>
      <c r="I87" s="164"/>
      <c r="J87" s="164"/>
    </row>
    <row r="88" spans="1:10" ht="18.75" customHeight="1" x14ac:dyDescent="0.25">
      <c r="A88" s="143"/>
      <c r="B88" s="143"/>
      <c r="D88" s="164"/>
      <c r="E88" s="164"/>
      <c r="F88" s="164"/>
      <c r="G88" s="164"/>
      <c r="H88" s="164"/>
      <c r="I88" s="164"/>
      <c r="J88" s="164"/>
    </row>
    <row r="89" spans="1:10" ht="18.75" customHeight="1" x14ac:dyDescent="0.25">
      <c r="A89" s="143"/>
      <c r="B89" s="143"/>
      <c r="D89" s="164"/>
      <c r="E89" s="164"/>
      <c r="F89" s="164"/>
      <c r="G89" s="164"/>
      <c r="H89" s="164"/>
      <c r="I89" s="164"/>
      <c r="J89" s="164"/>
    </row>
    <row r="90" spans="1:10" ht="18.75" customHeight="1" x14ac:dyDescent="0.25">
      <c r="A90" s="143"/>
      <c r="B90" s="143"/>
      <c r="D90" s="164"/>
      <c r="E90" s="164"/>
      <c r="F90" s="164"/>
      <c r="G90" s="164"/>
      <c r="H90" s="164"/>
      <c r="I90" s="164"/>
      <c r="J90" s="164"/>
    </row>
    <row r="91" spans="1:10" ht="18.75" customHeight="1" x14ac:dyDescent="0.25">
      <c r="A91" s="143"/>
      <c r="B91" s="143"/>
      <c r="D91" s="164"/>
      <c r="E91" s="164"/>
      <c r="F91" s="164"/>
      <c r="G91" s="164"/>
      <c r="H91" s="164"/>
      <c r="I91" s="164"/>
      <c r="J91" s="164"/>
    </row>
    <row r="92" spans="1:10" ht="18.75" customHeight="1" x14ac:dyDescent="0.25">
      <c r="A92" s="143"/>
      <c r="B92" s="143"/>
      <c r="D92" s="164"/>
      <c r="E92" s="164"/>
      <c r="F92" s="164"/>
      <c r="G92" s="164"/>
      <c r="H92" s="164"/>
      <c r="I92" s="164"/>
      <c r="J92" s="164"/>
    </row>
    <row r="93" spans="1:10" ht="18.75" customHeight="1" x14ac:dyDescent="0.25">
      <c r="A93" s="143"/>
      <c r="B93" s="143"/>
      <c r="D93" s="164"/>
      <c r="E93" s="164"/>
      <c r="F93" s="164"/>
      <c r="G93" s="164"/>
      <c r="H93" s="164"/>
      <c r="I93" s="164"/>
      <c r="J93" s="164"/>
    </row>
    <row r="94" spans="1:10" ht="18.75" customHeight="1" x14ac:dyDescent="0.25">
      <c r="A94" s="143"/>
      <c r="B94" s="143"/>
      <c r="D94" s="164"/>
      <c r="E94" s="164"/>
      <c r="F94" s="164"/>
      <c r="G94" s="164"/>
      <c r="H94" s="164"/>
      <c r="I94" s="164"/>
      <c r="J94" s="164"/>
    </row>
    <row r="95" spans="1:10" ht="18.75" customHeight="1" x14ac:dyDescent="0.25">
      <c r="A95" s="143"/>
      <c r="B95" s="143"/>
      <c r="D95" s="164"/>
      <c r="E95" s="164"/>
      <c r="F95" s="164"/>
      <c r="G95" s="164"/>
      <c r="H95" s="164"/>
      <c r="I95" s="164"/>
      <c r="J95" s="164"/>
    </row>
    <row r="96" spans="1:10" ht="18.75" customHeight="1" x14ac:dyDescent="0.25">
      <c r="A96" s="143"/>
      <c r="B96" s="143"/>
      <c r="D96" s="164"/>
      <c r="E96" s="164"/>
      <c r="F96" s="164"/>
      <c r="G96" s="164"/>
      <c r="H96" s="164"/>
      <c r="I96" s="164"/>
      <c r="J96" s="164"/>
    </row>
    <row r="97" spans="1:10" ht="18.75" customHeight="1" x14ac:dyDescent="0.25">
      <c r="A97" s="143"/>
      <c r="B97" s="143"/>
      <c r="D97" s="164"/>
      <c r="E97" s="164"/>
      <c r="F97" s="164"/>
      <c r="G97" s="164"/>
      <c r="H97" s="164"/>
      <c r="I97" s="164"/>
      <c r="J97" s="164"/>
    </row>
    <row r="98" spans="1:10" ht="18.75" customHeight="1" x14ac:dyDescent="0.25">
      <c r="A98" s="143"/>
      <c r="B98" s="143"/>
      <c r="D98" s="164"/>
      <c r="E98" s="164"/>
      <c r="F98" s="164"/>
      <c r="G98" s="164"/>
      <c r="H98" s="164"/>
      <c r="I98" s="164"/>
      <c r="J98" s="164"/>
    </row>
    <row r="99" spans="1:10" ht="18.75" customHeight="1" x14ac:dyDescent="0.25">
      <c r="A99" s="143"/>
      <c r="B99" s="143"/>
      <c r="D99" s="164"/>
      <c r="E99" s="164"/>
      <c r="F99" s="164"/>
      <c r="G99" s="164"/>
      <c r="H99" s="164"/>
      <c r="I99" s="164"/>
      <c r="J99" s="164"/>
    </row>
    <row r="100" spans="1:10" ht="18.75" customHeight="1" x14ac:dyDescent="0.25">
      <c r="A100" s="143"/>
      <c r="B100" s="143"/>
      <c r="D100" s="164"/>
      <c r="E100" s="164"/>
      <c r="F100" s="164"/>
      <c r="G100" s="164"/>
      <c r="H100" s="164"/>
      <c r="I100" s="164"/>
      <c r="J100" s="164"/>
    </row>
    <row r="101" spans="1:10" ht="18.75" customHeight="1" x14ac:dyDescent="0.25">
      <c r="A101" s="143"/>
      <c r="B101" s="143"/>
      <c r="D101" s="164"/>
      <c r="E101" s="164"/>
      <c r="F101" s="164"/>
      <c r="G101" s="164"/>
      <c r="H101" s="164"/>
      <c r="I101" s="164"/>
      <c r="J101" s="164"/>
    </row>
    <row r="102" spans="1:10" ht="18.75" customHeight="1" x14ac:dyDescent="0.25">
      <c r="A102" s="143"/>
      <c r="B102" s="143"/>
      <c r="D102" s="164"/>
      <c r="E102" s="164"/>
      <c r="F102" s="164"/>
      <c r="G102" s="164"/>
      <c r="H102" s="164"/>
      <c r="I102" s="164"/>
      <c r="J102" s="164"/>
    </row>
    <row r="103" spans="1:10" ht="18.75" customHeight="1" x14ac:dyDescent="0.25">
      <c r="A103" s="143"/>
      <c r="B103" s="143"/>
      <c r="D103" s="164"/>
      <c r="E103" s="164"/>
      <c r="F103" s="164"/>
      <c r="G103" s="164"/>
      <c r="H103" s="164"/>
      <c r="I103" s="164"/>
      <c r="J103" s="164"/>
    </row>
    <row r="104" spans="1:10" ht="18.75" customHeight="1" x14ac:dyDescent="0.25">
      <c r="A104" s="143"/>
      <c r="B104" s="143"/>
      <c r="D104" s="164"/>
      <c r="E104" s="164"/>
      <c r="F104" s="164"/>
      <c r="G104" s="164"/>
      <c r="H104" s="164"/>
      <c r="I104" s="164"/>
      <c r="J104" s="164"/>
    </row>
    <row r="105" spans="1:10" ht="18.75" customHeight="1" x14ac:dyDescent="0.25">
      <c r="A105" s="143"/>
      <c r="B105" s="143"/>
      <c r="D105" s="164"/>
      <c r="E105" s="164"/>
      <c r="F105" s="164"/>
      <c r="G105" s="164"/>
      <c r="H105" s="164"/>
      <c r="I105" s="164"/>
      <c r="J105" s="164"/>
    </row>
    <row r="106" spans="1:10" ht="18.75" customHeight="1" x14ac:dyDescent="0.25">
      <c r="A106" s="143"/>
      <c r="B106" s="143"/>
      <c r="D106" s="164"/>
      <c r="E106" s="164"/>
      <c r="F106" s="164"/>
      <c r="G106" s="164"/>
      <c r="H106" s="164"/>
      <c r="I106" s="164"/>
      <c r="J106" s="164"/>
    </row>
    <row r="107" spans="1:10" ht="18.75" customHeight="1" x14ac:dyDescent="0.25">
      <c r="A107" s="143"/>
      <c r="B107" s="143"/>
      <c r="D107" s="164"/>
      <c r="E107" s="164"/>
      <c r="F107" s="164"/>
      <c r="G107" s="164"/>
      <c r="H107" s="164"/>
      <c r="I107" s="164"/>
      <c r="J107" s="164"/>
    </row>
    <row r="108" spans="1:10" ht="18.75" customHeight="1" x14ac:dyDescent="0.25">
      <c r="A108" s="143"/>
      <c r="B108" s="143"/>
      <c r="D108" s="164"/>
      <c r="E108" s="164"/>
      <c r="F108" s="164"/>
      <c r="G108" s="164"/>
      <c r="H108" s="164"/>
      <c r="I108" s="164"/>
      <c r="J108" s="164"/>
    </row>
    <row r="109" spans="1:10" ht="18.75" customHeight="1" x14ac:dyDescent="0.25">
      <c r="A109" s="143"/>
      <c r="B109" s="143"/>
      <c r="D109" s="164"/>
      <c r="E109" s="164"/>
      <c r="F109" s="164"/>
      <c r="G109" s="164"/>
      <c r="H109" s="164"/>
      <c r="I109" s="164"/>
      <c r="J109" s="164"/>
    </row>
    <row r="110" spans="1:10" ht="18.75" customHeight="1" x14ac:dyDescent="0.25">
      <c r="A110" s="143"/>
      <c r="B110" s="143"/>
      <c r="D110" s="164"/>
      <c r="E110" s="164"/>
      <c r="F110" s="164"/>
      <c r="G110" s="164"/>
      <c r="H110" s="164"/>
      <c r="I110" s="164"/>
      <c r="J110" s="164"/>
    </row>
    <row r="111" spans="1:10" ht="18.75" customHeight="1" x14ac:dyDescent="0.25">
      <c r="A111" s="143"/>
      <c r="B111" s="143"/>
      <c r="D111" s="164"/>
      <c r="E111" s="164"/>
      <c r="F111" s="164"/>
      <c r="G111" s="164"/>
      <c r="H111" s="164"/>
      <c r="I111" s="164"/>
      <c r="J111" s="164"/>
    </row>
    <row r="112" spans="1:10" ht="18.75" customHeight="1" x14ac:dyDescent="0.25">
      <c r="A112" s="143"/>
      <c r="B112" s="143"/>
      <c r="D112" s="164"/>
      <c r="E112" s="164"/>
      <c r="F112" s="164"/>
      <c r="G112" s="164"/>
      <c r="H112" s="164"/>
      <c r="I112" s="164"/>
      <c r="J112" s="164"/>
    </row>
    <row r="113" spans="1:10" ht="18.75" customHeight="1" x14ac:dyDescent="0.25">
      <c r="A113" s="143"/>
      <c r="B113" s="143"/>
      <c r="D113" s="164"/>
      <c r="E113" s="164"/>
      <c r="F113" s="164"/>
      <c r="G113" s="164"/>
      <c r="H113" s="164"/>
      <c r="I113" s="164"/>
      <c r="J113" s="164"/>
    </row>
    <row r="114" spans="1:10" ht="18.75" customHeight="1" x14ac:dyDescent="0.25">
      <c r="A114" s="143"/>
      <c r="B114" s="143"/>
      <c r="D114" s="164"/>
      <c r="E114" s="164"/>
      <c r="F114" s="164"/>
      <c r="G114" s="164"/>
      <c r="H114" s="164"/>
      <c r="I114" s="164"/>
      <c r="J114" s="164"/>
    </row>
    <row r="115" spans="1:10" ht="18.75" customHeight="1" x14ac:dyDescent="0.25">
      <c r="A115" s="143"/>
      <c r="B115" s="143"/>
      <c r="D115" s="164"/>
      <c r="E115" s="164"/>
      <c r="F115" s="164"/>
      <c r="G115" s="164"/>
      <c r="H115" s="164"/>
      <c r="I115" s="164"/>
      <c r="J115" s="164"/>
    </row>
    <row r="116" spans="1:10" ht="18.75" customHeight="1" x14ac:dyDescent="0.25">
      <c r="A116" s="143"/>
      <c r="B116" s="143"/>
      <c r="D116" s="164"/>
      <c r="E116" s="164"/>
      <c r="F116" s="164"/>
      <c r="G116" s="164"/>
      <c r="H116" s="164"/>
      <c r="I116" s="164"/>
      <c r="J116" s="164"/>
    </row>
  </sheetData>
  <mergeCells count="18">
    <mergeCell ref="D41:F41"/>
    <mergeCell ref="H41:J41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40:F40"/>
    <mergeCell ref="H40:J40"/>
    <mergeCell ref="D42:F42"/>
    <mergeCell ref="H42:J42"/>
    <mergeCell ref="D43:F43"/>
    <mergeCell ref="H43:J43"/>
    <mergeCell ref="D46:J46"/>
  </mergeCells>
  <pageMargins left="0.7" right="0.4" top="0.5" bottom="0.75" header="0.3" footer="0.3"/>
  <pageSetup paperSize="9" scale="76" firstPageNumber="4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6" max="9" man="1"/>
  </rowBreaks>
  <ignoredErrors>
    <ignoredError sqref="B15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-0.249977111117893"/>
  </sheetPr>
  <dimension ref="A1:Q119"/>
  <sheetViews>
    <sheetView view="pageBreakPreview" topLeftCell="A21" zoomScale="80" zoomScaleNormal="85" zoomScaleSheetLayoutView="80" workbookViewId="0">
      <selection activeCell="B13" sqref="B13:B16"/>
    </sheetView>
  </sheetViews>
  <sheetFormatPr defaultColWidth="9.21875" defaultRowHeight="13.8" x14ac:dyDescent="0.25"/>
  <cols>
    <col min="1" max="1" width="43.109375" style="16" customWidth="1"/>
    <col min="2" max="2" width="8.77734375" style="26" customWidth="1"/>
    <col min="3" max="3" width="0.77734375" style="4" customWidth="1"/>
    <col min="4" max="4" width="17.21875" style="4" customWidth="1"/>
    <col min="5" max="5" width="1" style="4" customWidth="1"/>
    <col min="6" max="6" width="17.21875" style="4" customWidth="1"/>
    <col min="7" max="7" width="1" style="4" customWidth="1"/>
    <col min="8" max="8" width="16.109375" style="4" customWidth="1"/>
    <col min="9" max="9" width="0.77734375" style="4" customWidth="1"/>
    <col min="10" max="10" width="16.109375" style="4" customWidth="1"/>
    <col min="11" max="11" width="9.21875" style="102"/>
    <col min="12" max="12" width="29.44140625" style="102" customWidth="1"/>
    <col min="13" max="13" width="17.5546875" style="103" bestFit="1" customWidth="1"/>
    <col min="14" max="16" width="0.77734375" style="103" customWidth="1"/>
    <col min="17" max="17" width="16.77734375" style="103" bestFit="1" customWidth="1"/>
    <col min="18" max="16384" width="9.21875" style="102"/>
  </cols>
  <sheetData>
    <row r="1" spans="1:17" ht="18.75" customHeight="1" x14ac:dyDescent="0.25">
      <c r="A1" s="22" t="s">
        <v>58</v>
      </c>
      <c r="B1" s="2"/>
      <c r="C1" s="68"/>
      <c r="D1" s="68"/>
      <c r="E1" s="68"/>
      <c r="F1" s="68"/>
      <c r="G1" s="68"/>
      <c r="H1" s="68"/>
      <c r="I1" s="68"/>
      <c r="J1" s="68"/>
    </row>
    <row r="2" spans="1:17" ht="18.75" customHeight="1" x14ac:dyDescent="0.25">
      <c r="A2" s="11" t="s">
        <v>106</v>
      </c>
      <c r="B2" s="2"/>
      <c r="C2" s="68"/>
      <c r="D2" s="53"/>
      <c r="E2" s="68"/>
      <c r="F2" s="53"/>
      <c r="G2" s="68"/>
      <c r="H2" s="68"/>
      <c r="I2" s="68"/>
      <c r="J2" s="68"/>
    </row>
    <row r="3" spans="1:17" ht="6" customHeight="1" x14ac:dyDescent="0.25">
      <c r="A3" s="11"/>
      <c r="B3" s="2"/>
      <c r="C3" s="68"/>
      <c r="D3" s="68"/>
      <c r="E3" s="68"/>
      <c r="F3" s="68"/>
      <c r="G3" s="68"/>
      <c r="H3" s="68"/>
      <c r="I3" s="68"/>
      <c r="J3" s="68"/>
    </row>
    <row r="4" spans="1:17" ht="18.75" customHeight="1" x14ac:dyDescent="0.25">
      <c r="A4" s="11"/>
      <c r="B4" s="2"/>
      <c r="C4" s="49"/>
      <c r="D4" s="109"/>
      <c r="E4" s="108"/>
      <c r="F4" s="110"/>
      <c r="G4" s="36"/>
      <c r="H4" s="109"/>
      <c r="I4" s="108"/>
      <c r="J4" s="116"/>
    </row>
    <row r="5" spans="1:17" s="46" customFormat="1" ht="18.75" customHeight="1" x14ac:dyDescent="0.25">
      <c r="A5" s="11"/>
      <c r="B5" s="2"/>
      <c r="C5" s="49"/>
      <c r="D5" s="265" t="s">
        <v>61</v>
      </c>
      <c r="E5" s="265"/>
      <c r="F5" s="265"/>
      <c r="G5" s="49"/>
      <c r="H5" s="265" t="s">
        <v>76</v>
      </c>
      <c r="I5" s="265"/>
      <c r="J5" s="265"/>
      <c r="M5" s="86"/>
      <c r="N5" s="101"/>
      <c r="O5" s="101"/>
      <c r="P5" s="101"/>
      <c r="Q5" s="101"/>
    </row>
    <row r="6" spans="1:17" s="46" customFormat="1" ht="18.75" customHeight="1" x14ac:dyDescent="0.25">
      <c r="A6" s="11"/>
      <c r="B6" s="2"/>
      <c r="C6" s="49"/>
      <c r="D6" s="265" t="s">
        <v>62</v>
      </c>
      <c r="E6" s="265"/>
      <c r="F6" s="265"/>
      <c r="G6" s="49"/>
      <c r="H6" s="265" t="s">
        <v>77</v>
      </c>
      <c r="I6" s="265"/>
      <c r="J6" s="265"/>
      <c r="M6" s="86"/>
      <c r="N6" s="101"/>
      <c r="O6" s="101"/>
      <c r="P6" s="101"/>
      <c r="Q6" s="101"/>
    </row>
    <row r="7" spans="1:17" s="46" customFormat="1" ht="18.75" customHeight="1" x14ac:dyDescent="0.25">
      <c r="A7" s="11"/>
      <c r="B7" s="2"/>
      <c r="C7" s="49"/>
      <c r="D7" s="263" t="s">
        <v>52</v>
      </c>
      <c r="E7" s="263"/>
      <c r="F7" s="263"/>
      <c r="G7" s="36"/>
      <c r="H7" s="263" t="s">
        <v>52</v>
      </c>
      <c r="I7" s="263"/>
      <c r="J7" s="263"/>
      <c r="M7" s="86"/>
      <c r="N7" s="101"/>
      <c r="O7" s="101"/>
      <c r="P7" s="101"/>
      <c r="Q7" s="101"/>
    </row>
    <row r="8" spans="1:17" ht="18.75" customHeight="1" x14ac:dyDescent="0.25">
      <c r="A8" s="11"/>
      <c r="C8" s="49"/>
      <c r="D8" s="266" t="s">
        <v>59</v>
      </c>
      <c r="E8" s="263"/>
      <c r="F8" s="263"/>
      <c r="G8" s="36"/>
      <c r="H8" s="266" t="s">
        <v>59</v>
      </c>
      <c r="I8" s="263"/>
      <c r="J8" s="263"/>
    </row>
    <row r="9" spans="1:17" ht="18.75" customHeight="1" x14ac:dyDescent="0.25">
      <c r="A9" s="11"/>
      <c r="B9" s="2" t="s">
        <v>7</v>
      </c>
      <c r="C9" s="49"/>
      <c r="D9" s="109">
        <v>2021</v>
      </c>
      <c r="E9" s="108"/>
      <c r="F9" s="110">
        <v>2020</v>
      </c>
      <c r="G9" s="36"/>
      <c r="H9" s="109">
        <v>2021</v>
      </c>
      <c r="I9" s="108"/>
      <c r="J9" s="110">
        <v>2020</v>
      </c>
    </row>
    <row r="10" spans="1:17" ht="18.75" customHeight="1" x14ac:dyDescent="0.25">
      <c r="A10" s="11"/>
      <c r="B10" s="2"/>
      <c r="C10" s="49"/>
      <c r="D10" s="109"/>
      <c r="E10" s="108"/>
      <c r="F10" s="110" t="s">
        <v>130</v>
      </c>
      <c r="G10" s="36"/>
      <c r="H10" s="109"/>
      <c r="I10" s="108"/>
      <c r="J10" s="110"/>
    </row>
    <row r="11" spans="1:17" ht="17.399999999999999" customHeight="1" x14ac:dyDescent="0.25">
      <c r="A11" s="11"/>
      <c r="B11" s="2"/>
      <c r="C11" s="49"/>
      <c r="D11" s="264" t="s">
        <v>45</v>
      </c>
      <c r="E11" s="264"/>
      <c r="F11" s="264"/>
      <c r="G11" s="264"/>
      <c r="H11" s="264"/>
      <c r="I11" s="264"/>
      <c r="J11" s="264"/>
    </row>
    <row r="12" spans="1:17" ht="18.75" customHeight="1" x14ac:dyDescent="0.25">
      <c r="A12" s="28" t="s">
        <v>42</v>
      </c>
      <c r="B12" s="2"/>
      <c r="C12" s="49"/>
      <c r="D12" s="75"/>
      <c r="E12" s="75"/>
      <c r="F12" s="75"/>
      <c r="G12" s="75"/>
      <c r="H12" s="75"/>
      <c r="I12" s="75"/>
      <c r="J12" s="75"/>
    </row>
    <row r="13" spans="1:17" ht="18.75" customHeight="1" x14ac:dyDescent="0.25">
      <c r="A13" s="63" t="s">
        <v>117</v>
      </c>
      <c r="B13" s="2">
        <v>7</v>
      </c>
      <c r="C13" s="37"/>
      <c r="D13" s="9">
        <v>2444425</v>
      </c>
      <c r="E13" s="9"/>
      <c r="F13" s="9">
        <v>1252008</v>
      </c>
      <c r="G13" s="9"/>
      <c r="H13" s="9">
        <v>2444425</v>
      </c>
      <c r="I13" s="9"/>
      <c r="J13" s="9">
        <v>1252008</v>
      </c>
      <c r="M13" s="104"/>
      <c r="Q13" s="104"/>
    </row>
    <row r="14" spans="1:17" ht="18.75" customHeight="1" x14ac:dyDescent="0.25">
      <c r="A14" s="63" t="s">
        <v>16</v>
      </c>
      <c r="B14" s="49"/>
      <c r="C14" s="37"/>
      <c r="D14" s="9">
        <v>450</v>
      </c>
      <c r="E14" s="9"/>
      <c r="F14" s="9">
        <v>8460</v>
      </c>
      <c r="G14" s="9"/>
      <c r="H14" s="9">
        <v>450</v>
      </c>
      <c r="I14" s="9"/>
      <c r="J14" s="9">
        <v>8460</v>
      </c>
      <c r="M14" s="104"/>
      <c r="Q14" s="104"/>
    </row>
    <row r="15" spans="1:17" ht="18.75" customHeight="1" x14ac:dyDescent="0.25">
      <c r="A15" s="63" t="s">
        <v>90</v>
      </c>
      <c r="B15" s="49"/>
      <c r="C15" s="37"/>
      <c r="D15" s="9">
        <f>H15</f>
        <v>10880</v>
      </c>
      <c r="E15" s="9"/>
      <c r="F15" s="9">
        <v>10825</v>
      </c>
      <c r="G15" s="9"/>
      <c r="H15" s="9">
        <v>10880</v>
      </c>
      <c r="I15" s="9"/>
      <c r="J15" s="9">
        <v>10825</v>
      </c>
      <c r="M15" s="104"/>
      <c r="Q15" s="104"/>
    </row>
    <row r="16" spans="1:17" ht="18.75" customHeight="1" x14ac:dyDescent="0.25">
      <c r="A16" s="63" t="s">
        <v>64</v>
      </c>
      <c r="B16" s="2" t="s">
        <v>142</v>
      </c>
      <c r="C16" s="37"/>
      <c r="D16" s="79">
        <v>0</v>
      </c>
      <c r="E16" s="9"/>
      <c r="F16" s="9">
        <v>520</v>
      </c>
      <c r="G16" s="9"/>
      <c r="H16" s="9">
        <v>25480</v>
      </c>
      <c r="I16" s="9"/>
      <c r="J16" s="9">
        <v>520</v>
      </c>
      <c r="M16" s="104"/>
      <c r="Q16" s="104"/>
    </row>
    <row r="17" spans="1:17" ht="18.75" customHeight="1" x14ac:dyDescent="0.25">
      <c r="A17" s="63" t="s">
        <v>40</v>
      </c>
      <c r="B17" s="72"/>
      <c r="C17" s="37"/>
      <c r="D17" s="9">
        <f>H17</f>
        <v>1115</v>
      </c>
      <c r="E17" s="9"/>
      <c r="F17" s="9">
        <v>47216</v>
      </c>
      <c r="G17" s="9"/>
      <c r="H17" s="9">
        <v>1115</v>
      </c>
      <c r="I17" s="9"/>
      <c r="J17" s="9">
        <v>47216</v>
      </c>
      <c r="M17" s="104"/>
      <c r="Q17" s="104"/>
    </row>
    <row r="18" spans="1:17" ht="18.75" customHeight="1" x14ac:dyDescent="0.25">
      <c r="A18" s="11" t="s">
        <v>43</v>
      </c>
      <c r="B18" s="2"/>
      <c r="C18" s="49"/>
      <c r="D18" s="17">
        <f>SUM(D13:D17)</f>
        <v>2456870</v>
      </c>
      <c r="E18" s="13"/>
      <c r="F18" s="17">
        <f>SUM(F13:F17)</f>
        <v>1319029</v>
      </c>
      <c r="G18" s="13"/>
      <c r="H18" s="17">
        <f>SUM(H13:H17)</f>
        <v>2482350</v>
      </c>
      <c r="I18" s="13"/>
      <c r="J18" s="17">
        <f>SUM(J13:J17)</f>
        <v>1319029</v>
      </c>
      <c r="L18" s="103"/>
      <c r="M18" s="104"/>
      <c r="Q18" s="104"/>
    </row>
    <row r="19" spans="1:17" ht="13.05" customHeight="1" x14ac:dyDescent="0.25">
      <c r="A19" s="11"/>
      <c r="B19" s="2"/>
      <c r="C19" s="49"/>
      <c r="D19" s="64"/>
      <c r="E19" s="43"/>
      <c r="F19" s="64"/>
      <c r="G19" s="43"/>
      <c r="H19" s="64"/>
      <c r="I19" s="43"/>
      <c r="J19" s="64"/>
    </row>
    <row r="20" spans="1:17" ht="18.75" customHeight="1" x14ac:dyDescent="0.25">
      <c r="A20" s="28" t="s">
        <v>8</v>
      </c>
      <c r="B20" s="2"/>
      <c r="C20" s="49"/>
      <c r="D20" s="64"/>
      <c r="E20" s="43"/>
      <c r="F20" s="64"/>
      <c r="G20" s="43"/>
      <c r="H20" s="64"/>
      <c r="I20" s="43"/>
      <c r="J20" s="64"/>
      <c r="Q20" s="104"/>
    </row>
    <row r="21" spans="1:17" ht="18.75" customHeight="1" x14ac:dyDescent="0.25">
      <c r="A21" s="63" t="s">
        <v>97</v>
      </c>
      <c r="B21" s="72"/>
      <c r="C21" s="9"/>
      <c r="D21" s="9">
        <v>1597369</v>
      </c>
      <c r="E21" s="9"/>
      <c r="F21" s="9">
        <v>1249226</v>
      </c>
      <c r="G21" s="9"/>
      <c r="H21" s="9">
        <v>1597369</v>
      </c>
      <c r="I21" s="9"/>
      <c r="J21" s="9">
        <v>1249226</v>
      </c>
      <c r="Q21" s="104"/>
    </row>
    <row r="22" spans="1:17" ht="18.75" customHeight="1" x14ac:dyDescent="0.25">
      <c r="A22" s="63" t="s">
        <v>78</v>
      </c>
      <c r="B22" s="72"/>
      <c r="C22" s="37"/>
      <c r="D22" s="9">
        <v>281694</v>
      </c>
      <c r="E22" s="9"/>
      <c r="F22" s="9">
        <v>93860</v>
      </c>
      <c r="G22" s="9"/>
      <c r="H22" s="9">
        <v>281694</v>
      </c>
      <c r="I22" s="9"/>
      <c r="J22" s="9">
        <v>93860</v>
      </c>
      <c r="Q22" s="104"/>
    </row>
    <row r="23" spans="1:17" ht="18.75" customHeight="1" x14ac:dyDescent="0.25">
      <c r="A23" s="63" t="s">
        <v>65</v>
      </c>
      <c r="B23" s="72"/>
      <c r="C23" s="37"/>
      <c r="D23" s="9">
        <v>39343</v>
      </c>
      <c r="E23" s="9"/>
      <c r="F23" s="9">
        <v>36622</v>
      </c>
      <c r="G23" s="9"/>
      <c r="H23" s="9">
        <v>39343</v>
      </c>
      <c r="I23" s="9"/>
      <c r="J23" s="9">
        <v>36622</v>
      </c>
      <c r="Q23" s="104"/>
    </row>
    <row r="24" spans="1:17" ht="18.75" customHeight="1" x14ac:dyDescent="0.25">
      <c r="A24" s="11" t="s">
        <v>9</v>
      </c>
      <c r="B24" s="2"/>
      <c r="C24" s="49"/>
      <c r="D24" s="17">
        <f>SUM(D21:D23)</f>
        <v>1918406</v>
      </c>
      <c r="E24" s="13"/>
      <c r="F24" s="17">
        <f>SUM(F21:F23)</f>
        <v>1379708</v>
      </c>
      <c r="G24" s="13"/>
      <c r="H24" s="17">
        <f>SUM(H21:H23)</f>
        <v>1918406</v>
      </c>
      <c r="I24" s="13"/>
      <c r="J24" s="17">
        <f>SUM(J21:J23)</f>
        <v>1379708</v>
      </c>
      <c r="Q24" s="104"/>
    </row>
    <row r="25" spans="1:17" ht="13.05" customHeight="1" x14ac:dyDescent="0.25">
      <c r="A25" s="11"/>
      <c r="B25" s="2"/>
      <c r="C25" s="49"/>
      <c r="D25" s="19"/>
      <c r="E25" s="13"/>
      <c r="F25" s="19"/>
      <c r="G25" s="13"/>
      <c r="H25" s="13"/>
      <c r="I25" s="13"/>
      <c r="J25" s="13"/>
      <c r="Q25" s="104"/>
    </row>
    <row r="26" spans="1:17" ht="20.399999999999999" customHeight="1" x14ac:dyDescent="0.25">
      <c r="A26" s="11" t="s">
        <v>131</v>
      </c>
      <c r="B26" s="2"/>
      <c r="C26" s="49"/>
      <c r="D26" s="19">
        <f>D18-D24</f>
        <v>538464</v>
      </c>
      <c r="E26" s="13"/>
      <c r="F26" s="19">
        <f>F18-F24</f>
        <v>-60679</v>
      </c>
      <c r="G26" s="13"/>
      <c r="H26" s="19">
        <f>H18-H24</f>
        <v>563944</v>
      </c>
      <c r="I26" s="13"/>
      <c r="J26" s="19">
        <f>J18-J24</f>
        <v>-60679</v>
      </c>
      <c r="Q26" s="104"/>
    </row>
    <row r="27" spans="1:17" s="68" customFormat="1" ht="20.399999999999999" customHeight="1" x14ac:dyDescent="0.25">
      <c r="A27" s="63" t="s">
        <v>85</v>
      </c>
      <c r="B27" s="2"/>
      <c r="C27" s="49"/>
      <c r="D27" s="48">
        <v>-959</v>
      </c>
      <c r="E27" s="43"/>
      <c r="F27" s="48">
        <v>0</v>
      </c>
      <c r="G27" s="43"/>
      <c r="H27" s="48">
        <v>-959</v>
      </c>
      <c r="I27" s="43"/>
      <c r="J27" s="48">
        <v>0</v>
      </c>
      <c r="M27" s="101"/>
      <c r="N27" s="101"/>
      <c r="O27" s="101"/>
      <c r="P27" s="101"/>
      <c r="Q27" s="104"/>
    </row>
    <row r="28" spans="1:17" ht="20.399999999999999" customHeight="1" x14ac:dyDescent="0.25">
      <c r="A28" s="63" t="s">
        <v>132</v>
      </c>
      <c r="B28" s="2"/>
      <c r="C28" s="49"/>
      <c r="D28" s="19"/>
      <c r="E28" s="13"/>
      <c r="F28" s="19"/>
      <c r="G28" s="13"/>
      <c r="H28" s="19"/>
      <c r="I28" s="13"/>
      <c r="J28" s="19"/>
      <c r="Q28" s="104"/>
    </row>
    <row r="29" spans="1:17" ht="20.399999999999999" customHeight="1" x14ac:dyDescent="0.25">
      <c r="A29" s="63" t="s">
        <v>114</v>
      </c>
      <c r="B29" s="72" t="s">
        <v>139</v>
      </c>
      <c r="C29" s="2"/>
      <c r="D29" s="30">
        <v>796353</v>
      </c>
      <c r="E29" s="31"/>
      <c r="F29" s="30">
        <f>-563361-30527</f>
        <v>-593888</v>
      </c>
      <c r="G29" s="29"/>
      <c r="H29" s="89">
        <v>0</v>
      </c>
      <c r="I29" s="31"/>
      <c r="J29" s="89">
        <v>0</v>
      </c>
      <c r="L29" s="46"/>
    </row>
    <row r="30" spans="1:17" s="46" customFormat="1" ht="18.75" customHeight="1" x14ac:dyDescent="0.25">
      <c r="A30" s="11" t="s">
        <v>133</v>
      </c>
      <c r="B30" s="2"/>
      <c r="C30" s="49"/>
      <c r="D30" s="19">
        <f>SUM(D26:D29)</f>
        <v>1333858</v>
      </c>
      <c r="E30" s="18"/>
      <c r="F30" s="19">
        <f>SUM(F26:F29)</f>
        <v>-654567</v>
      </c>
      <c r="G30" s="18"/>
      <c r="H30" s="19">
        <f>SUM(H26:H29)</f>
        <v>562985</v>
      </c>
      <c r="I30" s="18"/>
      <c r="J30" s="19">
        <f>SUM(J26:J29)</f>
        <v>-60679</v>
      </c>
      <c r="L30" s="102"/>
      <c r="M30" s="101"/>
      <c r="N30" s="101"/>
      <c r="O30" s="101"/>
      <c r="P30" s="101"/>
      <c r="Q30" s="104"/>
    </row>
    <row r="31" spans="1:17" ht="18.75" customHeight="1" x14ac:dyDescent="0.25">
      <c r="A31" s="63" t="s">
        <v>134</v>
      </c>
      <c r="B31" s="2"/>
      <c r="C31" s="49"/>
      <c r="D31" s="48">
        <f>H31</f>
        <v>-95059</v>
      </c>
      <c r="E31" s="31"/>
      <c r="F31" s="48">
        <v>2613</v>
      </c>
      <c r="G31" s="31"/>
      <c r="H31" s="80">
        <f>-51066-43993</f>
        <v>-95059</v>
      </c>
      <c r="I31" s="31"/>
      <c r="J31" s="80">
        <v>2613</v>
      </c>
    </row>
    <row r="32" spans="1:17" ht="18.75" customHeight="1" thickBot="1" x14ac:dyDescent="0.3">
      <c r="A32" s="11" t="s">
        <v>129</v>
      </c>
      <c r="B32" s="2"/>
      <c r="C32" s="49"/>
      <c r="D32" s="21">
        <f>SUM(D30:D31)</f>
        <v>1238799</v>
      </c>
      <c r="E32" s="18"/>
      <c r="F32" s="21">
        <f>SUM(F30:F31)</f>
        <v>-651954</v>
      </c>
      <c r="G32" s="18"/>
      <c r="H32" s="21">
        <f>SUM(H30:H31)</f>
        <v>467926</v>
      </c>
      <c r="I32" s="18"/>
      <c r="J32" s="21">
        <f>SUM(J30:J31)</f>
        <v>-58066</v>
      </c>
      <c r="Q32" s="104"/>
    </row>
    <row r="33" spans="1:17" ht="13.05" customHeight="1" thickTop="1" x14ac:dyDescent="0.25">
      <c r="A33" s="11"/>
      <c r="B33" s="2"/>
      <c r="C33" s="49"/>
      <c r="D33" s="19"/>
      <c r="E33" s="13"/>
      <c r="F33" s="19"/>
      <c r="G33" s="13"/>
      <c r="H33" s="13"/>
      <c r="I33" s="13"/>
      <c r="J33" s="13"/>
      <c r="Q33" s="104"/>
    </row>
    <row r="34" spans="1:17" ht="18.75" customHeight="1" x14ac:dyDescent="0.25">
      <c r="A34" s="22" t="s">
        <v>143</v>
      </c>
      <c r="B34" s="2"/>
      <c r="C34" s="10"/>
      <c r="D34" s="128"/>
      <c r="E34" s="73"/>
      <c r="F34" s="73"/>
      <c r="G34" s="73"/>
      <c r="H34" s="128"/>
      <c r="I34" s="73"/>
      <c r="J34" s="73"/>
    </row>
    <row r="35" spans="1:17" ht="18.75" customHeight="1" thickBot="1" x14ac:dyDescent="0.3">
      <c r="A35" s="74" t="s">
        <v>144</v>
      </c>
      <c r="B35" s="2"/>
      <c r="C35" s="10"/>
      <c r="D35" s="134" t="e">
        <f>D32/'BS 2-3'!D56</f>
        <v>#DIV/0!</v>
      </c>
      <c r="E35" s="73"/>
      <c r="F35" s="134" t="e">
        <f>F32/'BS 2-3'!F56</f>
        <v>#DIV/0!</v>
      </c>
      <c r="G35" s="73"/>
      <c r="H35" s="134" t="e">
        <f>H32/'BS 2-3'!H56</f>
        <v>#DIV/0!</v>
      </c>
      <c r="I35" s="73"/>
      <c r="J35" s="134" t="e">
        <f>J32/'BS 2-3'!J56</f>
        <v>#DIV/0!</v>
      </c>
    </row>
    <row r="36" spans="1:17" ht="13.05" customHeight="1" thickTop="1" x14ac:dyDescent="0.25">
      <c r="A36" s="11"/>
      <c r="B36" s="2"/>
      <c r="C36" s="49"/>
      <c r="D36" s="19"/>
      <c r="E36" s="13"/>
      <c r="F36" s="19"/>
      <c r="G36" s="13"/>
      <c r="H36" s="13"/>
      <c r="I36" s="13"/>
      <c r="J36" s="13"/>
      <c r="Q36" s="104"/>
    </row>
    <row r="37" spans="1:17" ht="9" customHeight="1" x14ac:dyDescent="0.25">
      <c r="A37" s="63"/>
      <c r="B37" s="2"/>
      <c r="C37" s="49"/>
      <c r="D37" s="47"/>
      <c r="E37" s="31"/>
      <c r="F37" s="47"/>
      <c r="G37" s="31"/>
      <c r="H37" s="20"/>
      <c r="I37" s="31"/>
      <c r="J37" s="20"/>
    </row>
    <row r="38" spans="1:17" ht="18.75" customHeight="1" x14ac:dyDescent="0.25">
      <c r="A38" s="4"/>
      <c r="B38" s="4"/>
      <c r="D38" s="140"/>
      <c r="E38" s="27"/>
      <c r="F38" s="27"/>
      <c r="G38" s="27"/>
      <c r="H38" s="140"/>
      <c r="I38" s="27"/>
      <c r="J38" s="27"/>
    </row>
    <row r="39" spans="1:17" ht="18.75" customHeight="1" x14ac:dyDescent="0.25">
      <c r="A39" s="4"/>
      <c r="B39" s="4"/>
      <c r="D39" s="135"/>
      <c r="E39" s="135"/>
      <c r="F39" s="135"/>
      <c r="G39" s="135"/>
      <c r="H39" s="135"/>
      <c r="I39" s="135"/>
      <c r="J39" s="135"/>
    </row>
    <row r="40" spans="1:17" ht="18.75" customHeight="1" x14ac:dyDescent="0.25">
      <c r="A40" s="4"/>
      <c r="B40" s="4"/>
      <c r="D40" s="27"/>
      <c r="E40" s="27"/>
      <c r="F40" s="27"/>
      <c r="G40" s="27"/>
      <c r="H40" s="27"/>
      <c r="I40" s="27"/>
      <c r="J40" s="27"/>
    </row>
    <row r="41" spans="1:17" ht="18.75" customHeight="1" x14ac:dyDescent="0.25">
      <c r="A41" s="4"/>
      <c r="B41" s="4"/>
      <c r="D41" s="27"/>
      <c r="E41" s="27"/>
      <c r="F41" s="27"/>
      <c r="G41" s="27"/>
      <c r="H41" s="27"/>
      <c r="I41" s="27"/>
      <c r="J41" s="27"/>
    </row>
    <row r="42" spans="1:17" ht="18.75" customHeight="1" x14ac:dyDescent="0.25">
      <c r="A42" s="4"/>
      <c r="B42" s="4"/>
      <c r="D42" s="27"/>
      <c r="E42" s="27"/>
      <c r="F42" s="27"/>
      <c r="G42" s="27"/>
      <c r="H42" s="27"/>
      <c r="I42" s="27"/>
      <c r="J42" s="27"/>
      <c r="Q42" s="104"/>
    </row>
    <row r="43" spans="1:17" ht="18.75" customHeight="1" x14ac:dyDescent="0.25">
      <c r="A43" s="4"/>
      <c r="B43" s="4"/>
      <c r="D43" s="27"/>
      <c r="E43" s="27"/>
      <c r="F43" s="27"/>
      <c r="G43" s="27"/>
      <c r="H43" s="27"/>
      <c r="I43" s="27"/>
      <c r="J43" s="27"/>
    </row>
    <row r="44" spans="1:17" ht="18.75" customHeight="1" x14ac:dyDescent="0.25">
      <c r="A44" s="4"/>
      <c r="B44" s="4"/>
      <c r="D44" s="27"/>
      <c r="E44" s="27"/>
      <c r="F44" s="27"/>
      <c r="G44" s="27"/>
      <c r="H44" s="27"/>
      <c r="I44" s="27"/>
      <c r="J44" s="27"/>
    </row>
    <row r="45" spans="1:17" ht="18.75" customHeight="1" x14ac:dyDescent="0.25">
      <c r="A45" s="4"/>
      <c r="B45" s="4"/>
      <c r="D45" s="27"/>
      <c r="E45" s="27"/>
      <c r="F45" s="27"/>
      <c r="G45" s="27"/>
      <c r="H45" s="27"/>
      <c r="I45" s="27"/>
      <c r="J45" s="27"/>
    </row>
    <row r="46" spans="1:17" ht="18.75" customHeight="1" x14ac:dyDescent="0.25">
      <c r="A46" s="4"/>
      <c r="B46" s="4"/>
      <c r="D46" s="27"/>
      <c r="E46" s="27"/>
      <c r="F46" s="27"/>
      <c r="G46" s="27"/>
      <c r="H46" s="27"/>
      <c r="I46" s="27"/>
      <c r="J46" s="27"/>
    </row>
    <row r="47" spans="1:17" ht="18.75" customHeight="1" x14ac:dyDescent="0.25">
      <c r="A47" s="4"/>
      <c r="B47" s="4"/>
      <c r="D47" s="27"/>
      <c r="E47" s="27"/>
      <c r="F47" s="27"/>
      <c r="G47" s="27"/>
      <c r="H47" s="27"/>
      <c r="I47" s="27"/>
      <c r="J47" s="27"/>
    </row>
    <row r="48" spans="1:17" ht="18.75" customHeight="1" x14ac:dyDescent="0.25">
      <c r="A48" s="4"/>
      <c r="B48" s="4"/>
      <c r="D48" s="27"/>
      <c r="E48" s="27"/>
      <c r="F48" s="27"/>
      <c r="G48" s="27"/>
      <c r="H48" s="27"/>
      <c r="I48" s="27"/>
      <c r="J48" s="27"/>
    </row>
    <row r="49" spans="1:17" ht="18.75" customHeight="1" x14ac:dyDescent="0.25">
      <c r="A49" s="4"/>
      <c r="B49" s="4"/>
      <c r="D49" s="27"/>
      <c r="E49" s="27"/>
      <c r="F49" s="27"/>
      <c r="G49" s="27"/>
      <c r="H49" s="27"/>
      <c r="I49" s="27"/>
      <c r="J49" s="27"/>
      <c r="M49" s="105"/>
      <c r="Q49" s="105"/>
    </row>
    <row r="50" spans="1:17" ht="18.75" customHeight="1" x14ac:dyDescent="0.25">
      <c r="A50" s="4"/>
      <c r="B50" s="4"/>
      <c r="D50" s="27"/>
      <c r="E50" s="27"/>
      <c r="F50" s="27"/>
      <c r="G50" s="27"/>
      <c r="H50" s="27"/>
      <c r="I50" s="27"/>
      <c r="J50" s="27"/>
    </row>
    <row r="51" spans="1:17" ht="18.75" customHeight="1" x14ac:dyDescent="0.25">
      <c r="A51" s="4"/>
      <c r="B51" s="4"/>
      <c r="D51" s="27"/>
      <c r="E51" s="27"/>
      <c r="F51" s="27"/>
      <c r="G51" s="27"/>
      <c r="H51" s="27"/>
      <c r="I51" s="27"/>
      <c r="J51" s="27"/>
    </row>
    <row r="52" spans="1:17" ht="18.75" customHeight="1" x14ac:dyDescent="0.25">
      <c r="A52" s="4"/>
      <c r="B52" s="4"/>
      <c r="D52" s="27"/>
      <c r="E52" s="27"/>
      <c r="F52" s="27"/>
      <c r="G52" s="27"/>
      <c r="H52" s="27"/>
      <c r="I52" s="27"/>
      <c r="J52" s="27"/>
    </row>
    <row r="53" spans="1:17" ht="18.75" customHeight="1" x14ac:dyDescent="0.25">
      <c r="A53" s="4"/>
      <c r="B53" s="4"/>
      <c r="D53" s="27"/>
      <c r="E53" s="27"/>
      <c r="F53" s="27"/>
      <c r="G53" s="27"/>
      <c r="H53" s="27"/>
      <c r="I53" s="27"/>
      <c r="J53" s="27"/>
    </row>
    <row r="54" spans="1:17" ht="18.75" customHeight="1" x14ac:dyDescent="0.25">
      <c r="A54" s="4"/>
      <c r="B54" s="4"/>
      <c r="D54" s="27"/>
      <c r="E54" s="27"/>
      <c r="F54" s="27"/>
      <c r="G54" s="27"/>
      <c r="H54" s="27"/>
      <c r="I54" s="27"/>
      <c r="J54" s="27"/>
    </row>
    <row r="55" spans="1:17" ht="18.75" customHeight="1" x14ac:dyDescent="0.25">
      <c r="A55" s="4"/>
      <c r="B55" s="4"/>
      <c r="D55" s="27"/>
      <c r="E55" s="27"/>
      <c r="F55" s="27"/>
      <c r="G55" s="27"/>
      <c r="H55" s="27"/>
      <c r="I55" s="27"/>
      <c r="J55" s="27"/>
    </row>
    <row r="56" spans="1:17" ht="18.75" customHeight="1" x14ac:dyDescent="0.25">
      <c r="A56" s="4"/>
      <c r="B56" s="4"/>
      <c r="D56" s="27"/>
      <c r="E56" s="27"/>
      <c r="F56" s="27"/>
      <c r="G56" s="27"/>
      <c r="H56" s="27"/>
      <c r="I56" s="27"/>
      <c r="J56" s="27"/>
    </row>
    <row r="57" spans="1:17" ht="18.75" customHeight="1" x14ac:dyDescent="0.25">
      <c r="A57" s="4"/>
      <c r="B57" s="4"/>
      <c r="D57" s="27"/>
      <c r="E57" s="27"/>
      <c r="F57" s="27"/>
      <c r="G57" s="27"/>
      <c r="H57" s="27"/>
      <c r="I57" s="27"/>
      <c r="J57" s="27"/>
    </row>
    <row r="58" spans="1:17" ht="18.75" customHeight="1" x14ac:dyDescent="0.25">
      <c r="A58" s="4"/>
      <c r="B58" s="4"/>
      <c r="D58" s="27"/>
      <c r="E58" s="27"/>
      <c r="F58" s="27"/>
      <c r="G58" s="27"/>
      <c r="H58" s="27"/>
      <c r="I58" s="27"/>
      <c r="J58" s="27"/>
    </row>
    <row r="59" spans="1:17" ht="18.75" customHeight="1" x14ac:dyDescent="0.25">
      <c r="A59" s="4"/>
      <c r="B59" s="4"/>
      <c r="D59" s="27"/>
      <c r="E59" s="27"/>
      <c r="F59" s="27"/>
      <c r="G59" s="27"/>
      <c r="H59" s="27"/>
      <c r="I59" s="27"/>
      <c r="J59" s="27"/>
    </row>
    <row r="60" spans="1:17" ht="18.75" customHeight="1" x14ac:dyDescent="0.25">
      <c r="A60" s="4"/>
      <c r="B60" s="4"/>
      <c r="D60" s="27"/>
      <c r="E60" s="27"/>
      <c r="F60" s="27"/>
      <c r="G60" s="27"/>
      <c r="H60" s="27"/>
      <c r="I60" s="27"/>
      <c r="J60" s="27"/>
    </row>
    <row r="61" spans="1:17" ht="18.75" customHeight="1" x14ac:dyDescent="0.25">
      <c r="A61" s="4"/>
      <c r="B61" s="4"/>
      <c r="D61" s="27"/>
      <c r="E61" s="27"/>
      <c r="F61" s="27"/>
      <c r="G61" s="27"/>
      <c r="H61" s="27"/>
      <c r="I61" s="27"/>
      <c r="J61" s="27"/>
    </row>
    <row r="62" spans="1:17" ht="18.75" customHeight="1" x14ac:dyDescent="0.25">
      <c r="A62" s="4"/>
      <c r="B62" s="4"/>
      <c r="D62" s="27"/>
      <c r="E62" s="27"/>
      <c r="F62" s="27"/>
      <c r="G62" s="27"/>
      <c r="H62" s="27"/>
      <c r="I62" s="27"/>
      <c r="J62" s="27"/>
    </row>
    <row r="63" spans="1:17" ht="18.75" customHeight="1" x14ac:dyDescent="0.25">
      <c r="A63" s="4"/>
      <c r="B63" s="4"/>
      <c r="D63" s="27"/>
      <c r="E63" s="27"/>
      <c r="F63" s="27"/>
      <c r="G63" s="27"/>
      <c r="H63" s="27"/>
      <c r="I63" s="27"/>
      <c r="J63" s="27"/>
    </row>
    <row r="64" spans="1:17" ht="18.75" customHeight="1" x14ac:dyDescent="0.25">
      <c r="A64" s="4"/>
      <c r="B64" s="4"/>
      <c r="D64" s="27"/>
      <c r="E64" s="27"/>
      <c r="F64" s="27"/>
      <c r="G64" s="27"/>
      <c r="H64" s="27"/>
      <c r="I64" s="27"/>
      <c r="J64" s="27"/>
    </row>
    <row r="65" spans="1:10" ht="18.75" customHeight="1" x14ac:dyDescent="0.25">
      <c r="A65" s="4"/>
      <c r="B65" s="4"/>
      <c r="D65" s="27"/>
      <c r="E65" s="27"/>
      <c r="F65" s="27"/>
      <c r="G65" s="27"/>
      <c r="H65" s="27"/>
      <c r="I65" s="27"/>
      <c r="J65" s="27"/>
    </row>
    <row r="66" spans="1:10" ht="18.75" customHeight="1" x14ac:dyDescent="0.25">
      <c r="A66" s="4"/>
      <c r="B66" s="4"/>
      <c r="D66" s="27"/>
      <c r="E66" s="27"/>
      <c r="F66" s="27"/>
      <c r="G66" s="27"/>
      <c r="H66" s="27"/>
      <c r="I66" s="27"/>
      <c r="J66" s="27"/>
    </row>
    <row r="67" spans="1:10" ht="18.75" customHeight="1" x14ac:dyDescent="0.25">
      <c r="A67" s="4"/>
      <c r="B67" s="4"/>
      <c r="D67" s="27"/>
      <c r="E67" s="27"/>
      <c r="F67" s="27"/>
      <c r="G67" s="27"/>
      <c r="H67" s="27"/>
      <c r="I67" s="27"/>
      <c r="J67" s="27"/>
    </row>
    <row r="68" spans="1:10" ht="18.75" customHeight="1" x14ac:dyDescent="0.25">
      <c r="A68" s="4"/>
      <c r="B68" s="4"/>
      <c r="D68" s="27"/>
      <c r="E68" s="27"/>
      <c r="F68" s="27"/>
      <c r="G68" s="27"/>
      <c r="H68" s="27"/>
      <c r="I68" s="27"/>
      <c r="J68" s="27"/>
    </row>
    <row r="69" spans="1:10" ht="18.75" customHeight="1" x14ac:dyDescent="0.25">
      <c r="A69" s="4"/>
      <c r="B69" s="4"/>
      <c r="D69" s="27"/>
      <c r="E69" s="27"/>
      <c r="F69" s="27"/>
      <c r="G69" s="27"/>
      <c r="H69" s="27"/>
      <c r="I69" s="27"/>
      <c r="J69" s="27"/>
    </row>
    <row r="70" spans="1:10" ht="18.75" customHeight="1" x14ac:dyDescent="0.25">
      <c r="A70" s="4"/>
      <c r="B70" s="4"/>
      <c r="D70" s="27"/>
      <c r="E70" s="27"/>
      <c r="F70" s="27"/>
      <c r="G70" s="27"/>
      <c r="H70" s="27"/>
      <c r="I70" s="27"/>
      <c r="J70" s="27"/>
    </row>
    <row r="71" spans="1:10" ht="18.75" customHeight="1" x14ac:dyDescent="0.25">
      <c r="A71" s="4"/>
      <c r="B71" s="4"/>
      <c r="D71" s="27"/>
      <c r="E71" s="27"/>
      <c r="F71" s="27"/>
      <c r="G71" s="27"/>
      <c r="H71" s="27"/>
      <c r="I71" s="27"/>
      <c r="J71" s="27"/>
    </row>
    <row r="72" spans="1:10" ht="18.75" customHeight="1" x14ac:dyDescent="0.25">
      <c r="A72" s="4"/>
      <c r="B72" s="4"/>
      <c r="D72" s="27"/>
      <c r="E72" s="27"/>
      <c r="F72" s="27"/>
      <c r="G72" s="27"/>
      <c r="H72" s="27"/>
      <c r="I72" s="27"/>
      <c r="J72" s="27"/>
    </row>
    <row r="73" spans="1:10" ht="18.75" customHeight="1" x14ac:dyDescent="0.25">
      <c r="A73" s="4"/>
      <c r="B73" s="4"/>
      <c r="D73" s="27"/>
      <c r="E73" s="27"/>
      <c r="F73" s="27"/>
      <c r="G73" s="27"/>
      <c r="H73" s="27"/>
      <c r="I73" s="27"/>
      <c r="J73" s="27"/>
    </row>
    <row r="74" spans="1:10" ht="18.75" customHeight="1" x14ac:dyDescent="0.25">
      <c r="A74" s="4"/>
      <c r="B74" s="4"/>
      <c r="D74" s="27"/>
      <c r="E74" s="27"/>
      <c r="F74" s="27"/>
      <c r="G74" s="27"/>
      <c r="H74" s="27"/>
      <c r="I74" s="27"/>
      <c r="J74" s="27"/>
    </row>
    <row r="75" spans="1:10" ht="18.75" customHeight="1" x14ac:dyDescent="0.25">
      <c r="A75" s="4"/>
      <c r="B75" s="4"/>
      <c r="D75" s="27"/>
      <c r="E75" s="27"/>
      <c r="F75" s="27"/>
      <c r="G75" s="27"/>
      <c r="H75" s="27"/>
      <c r="I75" s="27"/>
      <c r="J75" s="27"/>
    </row>
    <row r="76" spans="1:10" ht="18.75" customHeight="1" x14ac:dyDescent="0.25">
      <c r="A76" s="4"/>
      <c r="B76" s="4"/>
      <c r="D76" s="27"/>
      <c r="E76" s="27"/>
      <c r="F76" s="27"/>
      <c r="G76" s="27"/>
      <c r="H76" s="27"/>
      <c r="I76" s="27"/>
      <c r="J76" s="27"/>
    </row>
    <row r="77" spans="1:10" ht="18.75" customHeight="1" x14ac:dyDescent="0.25">
      <c r="A77" s="4"/>
      <c r="B77" s="4"/>
      <c r="D77" s="27"/>
      <c r="E77" s="27"/>
      <c r="F77" s="27"/>
      <c r="G77" s="27"/>
      <c r="H77" s="27"/>
      <c r="I77" s="27"/>
      <c r="J77" s="27"/>
    </row>
    <row r="78" spans="1:10" ht="18.75" customHeight="1" x14ac:dyDescent="0.25">
      <c r="A78" s="4"/>
      <c r="B78" s="4"/>
      <c r="D78" s="27"/>
      <c r="E78" s="27"/>
      <c r="F78" s="27"/>
      <c r="G78" s="27"/>
      <c r="H78" s="27"/>
      <c r="I78" s="27"/>
      <c r="J78" s="27"/>
    </row>
    <row r="79" spans="1:10" ht="18.75" customHeight="1" x14ac:dyDescent="0.25">
      <c r="A79" s="4"/>
      <c r="B79" s="4"/>
      <c r="D79" s="27"/>
      <c r="E79" s="27"/>
      <c r="F79" s="27"/>
      <c r="G79" s="27"/>
      <c r="H79" s="27"/>
      <c r="I79" s="27"/>
      <c r="J79" s="27"/>
    </row>
    <row r="80" spans="1:10" ht="18.75" customHeight="1" x14ac:dyDescent="0.25">
      <c r="A80" s="4"/>
      <c r="B80" s="4"/>
      <c r="D80" s="27"/>
      <c r="E80" s="27"/>
      <c r="F80" s="27"/>
      <c r="G80" s="27"/>
      <c r="H80" s="27"/>
      <c r="I80" s="27"/>
      <c r="J80" s="27"/>
    </row>
    <row r="81" spans="1:10" ht="18.75" customHeight="1" x14ac:dyDescent="0.25">
      <c r="A81" s="4"/>
      <c r="B81" s="4"/>
      <c r="D81" s="27"/>
      <c r="E81" s="27"/>
      <c r="F81" s="27"/>
      <c r="G81" s="27"/>
      <c r="H81" s="27"/>
      <c r="I81" s="27"/>
      <c r="J81" s="27"/>
    </row>
    <row r="82" spans="1:10" ht="18.75" customHeight="1" x14ac:dyDescent="0.25">
      <c r="A82" s="4"/>
      <c r="B82" s="4"/>
      <c r="D82" s="27"/>
      <c r="E82" s="27"/>
      <c r="F82" s="27"/>
      <c r="G82" s="27"/>
      <c r="H82" s="27"/>
      <c r="I82" s="27"/>
      <c r="J82" s="27"/>
    </row>
    <row r="83" spans="1:10" ht="18.75" customHeight="1" x14ac:dyDescent="0.25">
      <c r="A83" s="4"/>
      <c r="B83" s="4"/>
      <c r="D83" s="27"/>
      <c r="E83" s="27"/>
      <c r="F83" s="27"/>
      <c r="G83" s="27"/>
      <c r="H83" s="27"/>
      <c r="I83" s="27"/>
      <c r="J83" s="27"/>
    </row>
    <row r="84" spans="1:10" ht="18.75" customHeight="1" x14ac:dyDescent="0.25">
      <c r="A84" s="4"/>
      <c r="B84" s="4"/>
      <c r="D84" s="27"/>
      <c r="E84" s="27"/>
      <c r="F84" s="27"/>
      <c r="G84" s="27"/>
      <c r="H84" s="27"/>
      <c r="I84" s="27"/>
      <c r="J84" s="27"/>
    </row>
    <row r="85" spans="1:10" ht="18.75" customHeight="1" x14ac:dyDescent="0.25">
      <c r="A85" s="4"/>
      <c r="B85" s="4"/>
      <c r="D85" s="27"/>
      <c r="E85" s="27"/>
      <c r="F85" s="27"/>
      <c r="G85" s="27"/>
      <c r="H85" s="27"/>
      <c r="I85" s="27"/>
      <c r="J85" s="27"/>
    </row>
    <row r="86" spans="1:10" ht="18.75" customHeight="1" x14ac:dyDescent="0.25">
      <c r="A86" s="4"/>
      <c r="B86" s="4"/>
      <c r="D86" s="27"/>
      <c r="E86" s="27"/>
      <c r="F86" s="27"/>
      <c r="G86" s="27"/>
      <c r="H86" s="27"/>
      <c r="I86" s="27"/>
      <c r="J86" s="27"/>
    </row>
    <row r="87" spans="1:10" ht="18.75" customHeight="1" x14ac:dyDescent="0.25">
      <c r="A87" s="4"/>
      <c r="B87" s="4"/>
      <c r="D87" s="27"/>
      <c r="E87" s="27"/>
      <c r="F87" s="27"/>
      <c r="G87" s="27"/>
      <c r="H87" s="27"/>
      <c r="I87" s="27"/>
      <c r="J87" s="27"/>
    </row>
    <row r="88" spans="1:10" ht="18.75" customHeight="1" x14ac:dyDescent="0.25">
      <c r="A88" s="4"/>
      <c r="B88" s="4"/>
      <c r="D88" s="27"/>
      <c r="E88" s="27"/>
      <c r="F88" s="27"/>
      <c r="G88" s="27"/>
      <c r="H88" s="27"/>
      <c r="I88" s="27"/>
      <c r="J88" s="27"/>
    </row>
    <row r="89" spans="1:10" ht="18.75" customHeight="1" x14ac:dyDescent="0.25">
      <c r="A89" s="4"/>
      <c r="B89" s="4"/>
      <c r="D89" s="27"/>
      <c r="E89" s="27"/>
      <c r="F89" s="27"/>
      <c r="G89" s="27"/>
      <c r="H89" s="27"/>
      <c r="I89" s="27"/>
      <c r="J89" s="27"/>
    </row>
    <row r="90" spans="1:10" ht="18.75" customHeight="1" x14ac:dyDescent="0.25">
      <c r="A90" s="4"/>
      <c r="B90" s="4"/>
      <c r="D90" s="27"/>
      <c r="E90" s="27"/>
      <c r="F90" s="27"/>
      <c r="G90" s="27"/>
      <c r="H90" s="27"/>
      <c r="I90" s="27"/>
      <c r="J90" s="27"/>
    </row>
    <row r="91" spans="1:10" ht="18.75" customHeight="1" x14ac:dyDescent="0.25">
      <c r="A91" s="4"/>
      <c r="B91" s="4"/>
      <c r="D91" s="27"/>
      <c r="E91" s="27"/>
      <c r="F91" s="27"/>
      <c r="G91" s="27"/>
      <c r="H91" s="27"/>
      <c r="I91" s="27"/>
      <c r="J91" s="27"/>
    </row>
    <row r="92" spans="1:10" ht="18.75" customHeight="1" x14ac:dyDescent="0.25">
      <c r="A92" s="4"/>
      <c r="B92" s="4"/>
      <c r="D92" s="27"/>
      <c r="E92" s="27"/>
      <c r="F92" s="27"/>
      <c r="G92" s="27"/>
      <c r="H92" s="27"/>
      <c r="I92" s="27"/>
      <c r="J92" s="27"/>
    </row>
    <row r="93" spans="1:10" ht="18.75" customHeight="1" x14ac:dyDescent="0.25">
      <c r="A93" s="4"/>
      <c r="B93" s="4"/>
      <c r="D93" s="27"/>
      <c r="E93" s="27"/>
      <c r="F93" s="27"/>
      <c r="G93" s="27"/>
      <c r="H93" s="27"/>
      <c r="I93" s="27"/>
      <c r="J93" s="27"/>
    </row>
    <row r="94" spans="1:10" ht="18.75" customHeight="1" x14ac:dyDescent="0.25">
      <c r="A94" s="4"/>
      <c r="B94" s="4"/>
      <c r="D94" s="27"/>
      <c r="E94" s="27"/>
      <c r="F94" s="27"/>
      <c r="G94" s="27"/>
      <c r="H94" s="27"/>
      <c r="I94" s="27"/>
      <c r="J94" s="27"/>
    </row>
    <row r="95" spans="1:10" ht="18.75" customHeight="1" x14ac:dyDescent="0.25">
      <c r="A95" s="4"/>
      <c r="B95" s="4"/>
      <c r="D95" s="27"/>
      <c r="E95" s="27"/>
      <c r="F95" s="27"/>
      <c r="G95" s="27"/>
      <c r="H95" s="27"/>
      <c r="I95" s="27"/>
      <c r="J95" s="27"/>
    </row>
    <row r="96" spans="1:10" ht="18.75" customHeight="1" x14ac:dyDescent="0.25">
      <c r="A96" s="4"/>
      <c r="B96" s="4"/>
      <c r="D96" s="27"/>
      <c r="E96" s="27"/>
      <c r="F96" s="27"/>
      <c r="G96" s="27"/>
      <c r="H96" s="27"/>
      <c r="I96" s="27"/>
      <c r="J96" s="27"/>
    </row>
    <row r="97" spans="1:10" ht="18.75" customHeight="1" x14ac:dyDescent="0.25">
      <c r="A97" s="4"/>
      <c r="B97" s="4"/>
      <c r="D97" s="27"/>
      <c r="E97" s="27"/>
      <c r="F97" s="27"/>
      <c r="G97" s="27"/>
      <c r="H97" s="27"/>
      <c r="I97" s="27"/>
      <c r="J97" s="27"/>
    </row>
    <row r="98" spans="1:10" ht="18.75" customHeight="1" x14ac:dyDescent="0.25">
      <c r="A98" s="4"/>
      <c r="B98" s="4"/>
      <c r="D98" s="27"/>
      <c r="E98" s="27"/>
      <c r="F98" s="27"/>
      <c r="G98" s="27"/>
      <c r="H98" s="27"/>
      <c r="I98" s="27"/>
      <c r="J98" s="27"/>
    </row>
    <row r="99" spans="1:10" ht="18.75" customHeight="1" x14ac:dyDescent="0.25">
      <c r="A99" s="4"/>
      <c r="B99" s="4"/>
      <c r="D99" s="27"/>
      <c r="E99" s="27"/>
      <c r="F99" s="27"/>
      <c r="G99" s="27"/>
      <c r="H99" s="27"/>
      <c r="I99" s="27"/>
      <c r="J99" s="27"/>
    </row>
    <row r="100" spans="1:10" ht="18.75" customHeight="1" x14ac:dyDescent="0.25">
      <c r="A100" s="4"/>
      <c r="B100" s="4"/>
      <c r="D100" s="27"/>
      <c r="E100" s="27"/>
      <c r="F100" s="27"/>
      <c r="G100" s="27"/>
      <c r="H100" s="27"/>
      <c r="I100" s="27"/>
      <c r="J100" s="27"/>
    </row>
    <row r="101" spans="1:10" ht="18.75" customHeight="1" x14ac:dyDescent="0.25">
      <c r="A101" s="4"/>
      <c r="B101" s="4"/>
      <c r="D101" s="27"/>
      <c r="E101" s="27"/>
      <c r="F101" s="27"/>
      <c r="G101" s="27"/>
      <c r="H101" s="27"/>
      <c r="I101" s="27"/>
      <c r="J101" s="27"/>
    </row>
    <row r="102" spans="1:10" ht="18.75" customHeight="1" x14ac:dyDescent="0.25">
      <c r="A102" s="4"/>
      <c r="B102" s="4"/>
      <c r="D102" s="27"/>
      <c r="E102" s="27"/>
      <c r="F102" s="27"/>
      <c r="G102" s="27"/>
      <c r="H102" s="27"/>
      <c r="I102" s="27"/>
      <c r="J102" s="27"/>
    </row>
    <row r="103" spans="1:10" ht="18.75" customHeight="1" x14ac:dyDescent="0.25">
      <c r="A103" s="4"/>
      <c r="B103" s="4"/>
      <c r="D103" s="27"/>
      <c r="E103" s="27"/>
      <c r="F103" s="27"/>
      <c r="G103" s="27"/>
      <c r="H103" s="27"/>
      <c r="I103" s="27"/>
      <c r="J103" s="27"/>
    </row>
    <row r="104" spans="1:10" ht="18.75" customHeight="1" x14ac:dyDescent="0.25">
      <c r="A104" s="4"/>
      <c r="B104" s="4"/>
      <c r="D104" s="27"/>
      <c r="E104" s="27"/>
      <c r="F104" s="27"/>
      <c r="G104" s="27"/>
      <c r="H104" s="27"/>
      <c r="I104" s="27"/>
      <c r="J104" s="27"/>
    </row>
    <row r="105" spans="1:10" ht="18.75" customHeight="1" x14ac:dyDescent="0.25">
      <c r="A105" s="4"/>
      <c r="B105" s="4"/>
      <c r="D105" s="27"/>
      <c r="E105" s="27"/>
      <c r="F105" s="27"/>
      <c r="G105" s="27"/>
      <c r="H105" s="27"/>
      <c r="I105" s="27"/>
      <c r="J105" s="27"/>
    </row>
    <row r="106" spans="1:10" ht="18.75" customHeight="1" x14ac:dyDescent="0.25">
      <c r="A106" s="4"/>
      <c r="B106" s="4"/>
      <c r="D106" s="27"/>
      <c r="E106" s="27"/>
      <c r="F106" s="27"/>
      <c r="G106" s="27"/>
      <c r="H106" s="27"/>
      <c r="I106" s="27"/>
      <c r="J106" s="27"/>
    </row>
    <row r="107" spans="1:10" ht="18.75" customHeight="1" x14ac:dyDescent="0.25">
      <c r="A107" s="4"/>
      <c r="B107" s="4"/>
      <c r="D107" s="27"/>
      <c r="E107" s="27"/>
      <c r="F107" s="27"/>
      <c r="G107" s="27"/>
      <c r="H107" s="27"/>
      <c r="I107" s="27"/>
      <c r="J107" s="27"/>
    </row>
    <row r="108" spans="1:10" ht="18.75" customHeight="1" x14ac:dyDescent="0.25">
      <c r="A108" s="4"/>
      <c r="B108" s="4"/>
      <c r="D108" s="27"/>
      <c r="E108" s="27"/>
      <c r="F108" s="27"/>
      <c r="G108" s="27"/>
      <c r="H108" s="27"/>
      <c r="I108" s="27"/>
      <c r="J108" s="27"/>
    </row>
    <row r="109" spans="1:10" ht="18.75" customHeight="1" x14ac:dyDescent="0.25">
      <c r="A109" s="4"/>
      <c r="B109" s="4"/>
      <c r="D109" s="27"/>
      <c r="E109" s="27"/>
      <c r="F109" s="27"/>
      <c r="G109" s="27"/>
      <c r="H109" s="27"/>
      <c r="I109" s="27"/>
      <c r="J109" s="27"/>
    </row>
    <row r="110" spans="1:10" ht="18.75" customHeight="1" x14ac:dyDescent="0.25">
      <c r="A110" s="4"/>
      <c r="B110" s="4"/>
      <c r="D110" s="27"/>
      <c r="E110" s="27"/>
      <c r="F110" s="27"/>
      <c r="G110" s="27"/>
      <c r="H110" s="27"/>
      <c r="I110" s="27"/>
      <c r="J110" s="27"/>
    </row>
    <row r="111" spans="1:10" ht="18.75" customHeight="1" x14ac:dyDescent="0.25">
      <c r="A111" s="4"/>
      <c r="B111" s="4"/>
      <c r="D111" s="27"/>
      <c r="E111" s="27"/>
      <c r="F111" s="27"/>
      <c r="G111" s="27"/>
      <c r="H111" s="27"/>
      <c r="I111" s="27"/>
      <c r="J111" s="27"/>
    </row>
    <row r="112" spans="1:10" ht="18.75" customHeight="1" x14ac:dyDescent="0.25">
      <c r="A112" s="4"/>
      <c r="B112" s="4"/>
      <c r="D112" s="27"/>
      <c r="E112" s="27"/>
      <c r="F112" s="27"/>
      <c r="G112" s="27"/>
      <c r="H112" s="27"/>
      <c r="I112" s="27"/>
      <c r="J112" s="27"/>
    </row>
    <row r="113" spans="1:10" ht="18.75" customHeight="1" x14ac:dyDescent="0.25">
      <c r="A113" s="4"/>
      <c r="B113" s="4"/>
      <c r="D113" s="27"/>
      <c r="E113" s="27"/>
      <c r="F113" s="27"/>
      <c r="G113" s="27"/>
      <c r="H113" s="27"/>
      <c r="I113" s="27"/>
      <c r="J113" s="27"/>
    </row>
    <row r="114" spans="1:10" ht="18.75" customHeight="1" x14ac:dyDescent="0.25">
      <c r="A114" s="4"/>
      <c r="B114" s="4"/>
      <c r="D114" s="27"/>
      <c r="E114" s="27"/>
      <c r="F114" s="27"/>
      <c r="G114" s="27"/>
      <c r="H114" s="27"/>
      <c r="I114" s="27"/>
      <c r="J114" s="27"/>
    </row>
    <row r="115" spans="1:10" ht="18.75" customHeight="1" x14ac:dyDescent="0.25">
      <c r="A115" s="4"/>
      <c r="B115" s="4"/>
      <c r="D115" s="27"/>
      <c r="E115" s="27"/>
      <c r="F115" s="27"/>
      <c r="G115" s="27"/>
      <c r="H115" s="27"/>
      <c r="I115" s="27"/>
      <c r="J115" s="27"/>
    </row>
    <row r="116" spans="1:10" ht="18.75" customHeight="1" x14ac:dyDescent="0.25">
      <c r="A116" s="4"/>
      <c r="B116" s="4"/>
      <c r="D116" s="27"/>
      <c r="E116" s="27"/>
      <c r="F116" s="27"/>
      <c r="G116" s="27"/>
      <c r="H116" s="27"/>
      <c r="I116" s="27"/>
      <c r="J116" s="27"/>
    </row>
    <row r="117" spans="1:10" ht="18.75" customHeight="1" x14ac:dyDescent="0.25">
      <c r="A117" s="4"/>
      <c r="B117" s="4"/>
      <c r="D117" s="27"/>
      <c r="E117" s="27"/>
      <c r="F117" s="27"/>
      <c r="G117" s="27"/>
      <c r="H117" s="27"/>
      <c r="I117" s="27"/>
      <c r="J117" s="27"/>
    </row>
    <row r="118" spans="1:10" ht="18.75" customHeight="1" x14ac:dyDescent="0.25">
      <c r="A118" s="4"/>
      <c r="B118" s="4"/>
      <c r="D118" s="27"/>
      <c r="E118" s="27"/>
      <c r="F118" s="27"/>
      <c r="G118" s="27"/>
      <c r="H118" s="27"/>
      <c r="I118" s="27"/>
      <c r="J118" s="27"/>
    </row>
    <row r="119" spans="1:10" ht="18.75" customHeight="1" x14ac:dyDescent="0.25">
      <c r="A119" s="4"/>
      <c r="B119" s="4"/>
      <c r="D119" s="27"/>
      <c r="E119" s="27"/>
      <c r="F119" s="27"/>
      <c r="G119" s="27"/>
      <c r="H119" s="27"/>
      <c r="I119" s="27"/>
      <c r="J119" s="27"/>
    </row>
  </sheetData>
  <mergeCells count="9">
    <mergeCell ref="D7:F7"/>
    <mergeCell ref="H7:J7"/>
    <mergeCell ref="D11:J11"/>
    <mergeCell ref="D5:F5"/>
    <mergeCell ref="H5:J5"/>
    <mergeCell ref="D6:F6"/>
    <mergeCell ref="H6:J6"/>
    <mergeCell ref="D8:F8"/>
    <mergeCell ref="H8:J8"/>
  </mergeCells>
  <pageMargins left="0.7" right="0.4" top="0.5" bottom="0.75" header="0.3" footer="0.3"/>
  <pageSetup paperSize="9" scale="76" firstPageNumber="5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-0.249977111117893"/>
  </sheetPr>
  <dimension ref="A1:Q117"/>
  <sheetViews>
    <sheetView view="pageBreakPreview" topLeftCell="A9" zoomScale="90" zoomScaleNormal="85" zoomScaleSheetLayoutView="90" workbookViewId="0">
      <selection activeCell="B13" sqref="B13:B16"/>
    </sheetView>
  </sheetViews>
  <sheetFormatPr defaultColWidth="9.21875" defaultRowHeight="13.8" x14ac:dyDescent="0.25"/>
  <cols>
    <col min="1" max="1" width="49.5546875" style="16" customWidth="1"/>
    <col min="2" max="2" width="5.88671875" style="26" bestFit="1" customWidth="1"/>
    <col min="3" max="3" width="0.77734375" style="4" customWidth="1"/>
    <col min="4" max="4" width="17.109375" style="4" customWidth="1"/>
    <col min="5" max="5" width="1" style="4" customWidth="1"/>
    <col min="6" max="6" width="17.109375" style="4" customWidth="1"/>
    <col min="7" max="7" width="1" style="4" customWidth="1"/>
    <col min="8" max="8" width="15" style="4" customWidth="1"/>
    <col min="9" max="9" width="0.77734375" style="4" customWidth="1"/>
    <col min="10" max="10" width="15" style="4" customWidth="1"/>
    <col min="11" max="11" width="9.21875" style="102"/>
    <col min="12" max="12" width="29.44140625" style="102" customWidth="1"/>
    <col min="13" max="13" width="17.5546875" style="103" bestFit="1" customWidth="1"/>
    <col min="14" max="16" width="0.77734375" style="103" customWidth="1"/>
    <col min="17" max="17" width="16.77734375" style="103" bestFit="1" customWidth="1"/>
    <col min="18" max="16384" width="9.21875" style="102"/>
  </cols>
  <sheetData>
    <row r="1" spans="1:17" ht="18.75" customHeight="1" x14ac:dyDescent="0.25">
      <c r="A1" s="22" t="s">
        <v>58</v>
      </c>
      <c r="B1" s="2"/>
      <c r="C1" s="68"/>
      <c r="D1" s="68"/>
      <c r="E1" s="68"/>
      <c r="F1" s="68"/>
      <c r="G1" s="68"/>
      <c r="H1" s="68"/>
      <c r="I1" s="68"/>
      <c r="J1" s="68"/>
    </row>
    <row r="2" spans="1:17" ht="18.75" customHeight="1" x14ac:dyDescent="0.25">
      <c r="A2" s="11" t="s">
        <v>53</v>
      </c>
      <c r="B2" s="2"/>
      <c r="C2" s="68"/>
      <c r="D2" s="53"/>
      <c r="E2" s="68"/>
      <c r="F2" s="53"/>
      <c r="G2" s="68"/>
      <c r="H2" s="68"/>
      <c r="I2" s="68"/>
      <c r="J2" s="68"/>
    </row>
    <row r="3" spans="1:17" ht="6" customHeight="1" x14ac:dyDescent="0.25">
      <c r="A3" s="11"/>
      <c r="B3" s="2"/>
      <c r="C3" s="68"/>
      <c r="D3" s="68"/>
      <c r="E3" s="68"/>
      <c r="F3" s="68"/>
      <c r="G3" s="68"/>
      <c r="H3" s="68"/>
      <c r="I3" s="68"/>
      <c r="J3" s="68"/>
    </row>
    <row r="4" spans="1:17" ht="18.75" customHeight="1" x14ac:dyDescent="0.25">
      <c r="A4" s="11"/>
      <c r="B4" s="2"/>
      <c r="C4" s="49"/>
      <c r="D4" s="109"/>
      <c r="E4" s="108"/>
      <c r="F4" s="110"/>
      <c r="G4" s="36"/>
      <c r="H4" s="109"/>
      <c r="I4" s="108"/>
      <c r="J4" s="116"/>
    </row>
    <row r="5" spans="1:17" s="46" customFormat="1" ht="18.75" customHeight="1" x14ac:dyDescent="0.25">
      <c r="A5" s="11"/>
      <c r="B5" s="2"/>
      <c r="C5" s="49"/>
      <c r="D5" s="265" t="s">
        <v>61</v>
      </c>
      <c r="E5" s="265"/>
      <c r="F5" s="265"/>
      <c r="G5" s="49"/>
      <c r="H5" s="265" t="s">
        <v>76</v>
      </c>
      <c r="I5" s="265"/>
      <c r="J5" s="265"/>
      <c r="M5" s="86"/>
      <c r="N5" s="101"/>
      <c r="O5" s="101"/>
      <c r="P5" s="101"/>
      <c r="Q5" s="101"/>
    </row>
    <row r="6" spans="1:17" s="46" customFormat="1" ht="18.75" customHeight="1" x14ac:dyDescent="0.25">
      <c r="A6" s="11"/>
      <c r="B6" s="2"/>
      <c r="C6" s="49"/>
      <c r="D6" s="265" t="s">
        <v>62</v>
      </c>
      <c r="E6" s="265"/>
      <c r="F6" s="265"/>
      <c r="G6" s="49"/>
      <c r="H6" s="265" t="s">
        <v>77</v>
      </c>
      <c r="I6" s="265"/>
      <c r="J6" s="265"/>
      <c r="M6" s="86"/>
      <c r="N6" s="101"/>
      <c r="O6" s="101"/>
      <c r="P6" s="101"/>
      <c r="Q6" s="101"/>
    </row>
    <row r="7" spans="1:17" s="46" customFormat="1" ht="18.75" customHeight="1" x14ac:dyDescent="0.25">
      <c r="A7" s="11"/>
      <c r="B7" s="2"/>
      <c r="C7" s="49"/>
      <c r="D7" s="263" t="s">
        <v>52</v>
      </c>
      <c r="E7" s="263"/>
      <c r="F7" s="263"/>
      <c r="G7" s="36"/>
      <c r="H7" s="263" t="s">
        <v>52</v>
      </c>
      <c r="I7" s="263"/>
      <c r="J7" s="263"/>
      <c r="M7" s="86"/>
      <c r="N7" s="101"/>
      <c r="O7" s="101"/>
      <c r="P7" s="101"/>
      <c r="Q7" s="101"/>
    </row>
    <row r="8" spans="1:17" ht="18.75" customHeight="1" x14ac:dyDescent="0.25">
      <c r="A8" s="11"/>
      <c r="B8" s="2"/>
      <c r="C8" s="49"/>
      <c r="D8" s="266" t="s">
        <v>59</v>
      </c>
      <c r="E8" s="263"/>
      <c r="F8" s="263"/>
      <c r="G8" s="36"/>
      <c r="H8" s="266" t="s">
        <v>59</v>
      </c>
      <c r="I8" s="263"/>
      <c r="J8" s="263"/>
    </row>
    <row r="9" spans="1:17" ht="18.75" customHeight="1" x14ac:dyDescent="0.25">
      <c r="A9" s="11"/>
      <c r="B9" s="2" t="s">
        <v>7</v>
      </c>
      <c r="C9" s="49"/>
      <c r="D9" s="109">
        <v>2021</v>
      </c>
      <c r="E9" s="108"/>
      <c r="F9" s="110">
        <v>2020</v>
      </c>
      <c r="G9" s="36"/>
      <c r="H9" s="109">
        <v>2021</v>
      </c>
      <c r="I9" s="108"/>
      <c r="J9" s="110">
        <v>2020</v>
      </c>
    </row>
    <row r="10" spans="1:17" ht="18.75" customHeight="1" x14ac:dyDescent="0.25">
      <c r="A10" s="11"/>
      <c r="B10" s="2"/>
      <c r="C10" s="49"/>
      <c r="D10" s="109"/>
      <c r="E10" s="108"/>
      <c r="F10" s="110" t="s">
        <v>130</v>
      </c>
      <c r="G10" s="36"/>
      <c r="H10" s="109"/>
      <c r="I10" s="108"/>
      <c r="J10" s="110"/>
    </row>
    <row r="11" spans="1:17" ht="19.2" customHeight="1" x14ac:dyDescent="0.25">
      <c r="A11" s="11"/>
      <c r="B11" s="2"/>
      <c r="C11" s="49"/>
      <c r="D11" s="264" t="s">
        <v>45</v>
      </c>
      <c r="E11" s="264"/>
      <c r="F11" s="264"/>
      <c r="G11" s="264"/>
      <c r="H11" s="264"/>
      <c r="I11" s="264"/>
      <c r="J11" s="264"/>
    </row>
    <row r="12" spans="1:17" ht="18.75" customHeight="1" x14ac:dyDescent="0.25">
      <c r="A12" s="28" t="s">
        <v>129</v>
      </c>
      <c r="B12" s="2"/>
      <c r="C12" s="49"/>
      <c r="D12" s="19">
        <f>'PL 5'!D32</f>
        <v>1238799</v>
      </c>
      <c r="E12" s="19"/>
      <c r="F12" s="19">
        <f>'PL 5'!F32</f>
        <v>-651954</v>
      </c>
      <c r="G12" s="19"/>
      <c r="H12" s="19">
        <f>'PL 5'!H32</f>
        <v>467926</v>
      </c>
      <c r="I12" s="19"/>
      <c r="J12" s="19">
        <f>'PL 5'!J32</f>
        <v>-58066</v>
      </c>
    </row>
    <row r="13" spans="1:17" ht="18" customHeight="1" x14ac:dyDescent="0.25">
      <c r="A13" s="11"/>
      <c r="B13" s="2"/>
      <c r="C13" s="49"/>
      <c r="D13" s="19"/>
      <c r="E13" s="13"/>
      <c r="F13" s="19"/>
      <c r="G13" s="13"/>
      <c r="H13" s="13"/>
      <c r="I13" s="13"/>
      <c r="J13" s="13"/>
      <c r="Q13" s="104"/>
    </row>
    <row r="14" spans="1:17" ht="18.75" customHeight="1" x14ac:dyDescent="0.25">
      <c r="A14" s="22" t="s">
        <v>20</v>
      </c>
      <c r="B14" s="2"/>
      <c r="C14" s="10"/>
      <c r="D14" s="128"/>
      <c r="E14" s="73"/>
      <c r="F14" s="73"/>
      <c r="G14" s="73"/>
      <c r="H14" s="128"/>
      <c r="I14" s="73"/>
      <c r="J14" s="128"/>
    </row>
    <row r="15" spans="1:17" ht="18.75" customHeight="1" x14ac:dyDescent="0.25">
      <c r="A15" s="24" t="s">
        <v>66</v>
      </c>
      <c r="C15" s="10"/>
      <c r="D15" s="73"/>
      <c r="E15" s="73"/>
      <c r="F15" s="73"/>
      <c r="G15" s="73"/>
      <c r="H15" s="73"/>
      <c r="I15" s="73"/>
      <c r="J15" s="73"/>
      <c r="Q15" s="104"/>
    </row>
    <row r="16" spans="1:17" ht="18.75" customHeight="1" x14ac:dyDescent="0.25">
      <c r="A16" s="7" t="s">
        <v>38</v>
      </c>
      <c r="C16" s="10"/>
      <c r="D16" s="73"/>
      <c r="E16" s="73"/>
      <c r="F16" s="73"/>
      <c r="G16" s="73"/>
      <c r="H16" s="73"/>
      <c r="I16" s="73"/>
      <c r="J16" s="73"/>
    </row>
    <row r="17" spans="1:17" ht="18.75" customHeight="1" x14ac:dyDescent="0.25">
      <c r="A17" s="63" t="s">
        <v>79</v>
      </c>
      <c r="B17" s="2">
        <v>5</v>
      </c>
      <c r="C17" s="49"/>
      <c r="D17" s="30">
        <v>-146</v>
      </c>
      <c r="E17" s="31"/>
      <c r="F17" s="30">
        <v>-68038</v>
      </c>
      <c r="G17" s="31"/>
      <c r="H17" s="77">
        <v>0</v>
      </c>
      <c r="I17" s="31"/>
      <c r="J17" s="77">
        <v>0</v>
      </c>
      <c r="Q17" s="104"/>
    </row>
    <row r="18" spans="1:17" ht="18.75" customHeight="1" x14ac:dyDescent="0.25">
      <c r="A18" s="120" t="s">
        <v>81</v>
      </c>
      <c r="B18" s="2"/>
      <c r="C18" s="49"/>
      <c r="D18" s="47"/>
      <c r="E18" s="31"/>
      <c r="F18" s="47"/>
      <c r="G18" s="31"/>
      <c r="H18" s="20"/>
      <c r="I18" s="31"/>
      <c r="J18" s="20"/>
    </row>
    <row r="19" spans="1:17" ht="18.75" customHeight="1" x14ac:dyDescent="0.25">
      <c r="A19" s="121" t="s">
        <v>80</v>
      </c>
      <c r="B19" s="2"/>
      <c r="C19" s="10"/>
      <c r="D19" s="78">
        <f>SUM(D17:D18)</f>
        <v>-146</v>
      </c>
      <c r="E19" s="25"/>
      <c r="F19" s="78">
        <f>SUM(F17:F18)</f>
        <v>-68038</v>
      </c>
      <c r="G19" s="23"/>
      <c r="H19" s="78">
        <f>SUM(H17:H18)</f>
        <v>0</v>
      </c>
      <c r="I19" s="25"/>
      <c r="J19" s="78">
        <f>SUM(J17:J18)</f>
        <v>0</v>
      </c>
    </row>
    <row r="20" spans="1:17" ht="18.75" customHeight="1" x14ac:dyDescent="0.25">
      <c r="A20" s="22"/>
      <c r="B20" s="2"/>
      <c r="C20" s="10"/>
      <c r="D20" s="32"/>
      <c r="E20" s="25"/>
      <c r="F20" s="32"/>
      <c r="G20" s="23"/>
      <c r="H20" s="32"/>
      <c r="I20" s="25"/>
      <c r="J20" s="32"/>
    </row>
    <row r="21" spans="1:17" ht="18.75" customHeight="1" x14ac:dyDescent="0.25">
      <c r="A21" s="24" t="s">
        <v>41</v>
      </c>
      <c r="B21" s="2"/>
      <c r="C21" s="10"/>
      <c r="D21" s="32"/>
      <c r="E21" s="25"/>
      <c r="F21" s="32"/>
      <c r="G21" s="23"/>
      <c r="H21" s="32"/>
      <c r="I21" s="25"/>
      <c r="J21" s="32"/>
    </row>
    <row r="22" spans="1:17" ht="18.75" customHeight="1" x14ac:dyDescent="0.25">
      <c r="A22" s="7" t="s">
        <v>38</v>
      </c>
      <c r="B22" s="2"/>
      <c r="C22" s="10"/>
      <c r="D22" s="32"/>
      <c r="E22" s="25"/>
      <c r="F22" s="32"/>
      <c r="G22" s="23"/>
      <c r="H22" s="32"/>
      <c r="I22" s="25"/>
      <c r="J22" s="32"/>
    </row>
    <row r="23" spans="1:17" ht="18.75" customHeight="1" x14ac:dyDescent="0.25">
      <c r="A23" s="63" t="s">
        <v>101</v>
      </c>
      <c r="B23" s="2"/>
      <c r="C23" s="49"/>
      <c r="D23" s="102"/>
      <c r="E23" s="102"/>
      <c r="F23" s="102"/>
      <c r="G23" s="102"/>
      <c r="H23" s="102"/>
      <c r="I23" s="102"/>
      <c r="J23" s="102"/>
      <c r="Q23" s="104"/>
    </row>
    <row r="24" spans="1:17" ht="18.75" customHeight="1" x14ac:dyDescent="0.25">
      <c r="A24" s="63" t="s">
        <v>99</v>
      </c>
      <c r="B24" s="2"/>
      <c r="C24" s="49"/>
      <c r="D24" s="20">
        <v>155578</v>
      </c>
      <c r="E24" s="31"/>
      <c r="F24" s="20">
        <v>158975</v>
      </c>
      <c r="G24" s="31"/>
      <c r="H24" s="20">
        <v>155578</v>
      </c>
      <c r="I24" s="31"/>
      <c r="J24" s="20">
        <f>F24</f>
        <v>158975</v>
      </c>
      <c r="L24" s="127"/>
      <c r="Q24" s="104"/>
    </row>
    <row r="25" spans="1:17" ht="18.75" customHeight="1" x14ac:dyDescent="0.25">
      <c r="A25" s="63" t="s">
        <v>135</v>
      </c>
      <c r="B25" s="2"/>
      <c r="C25" s="49"/>
      <c r="D25" s="20"/>
      <c r="E25" s="31"/>
      <c r="F25" s="20"/>
      <c r="G25" s="31"/>
      <c r="H25" s="20"/>
      <c r="I25" s="31"/>
      <c r="J25" s="20"/>
      <c r="L25" s="127"/>
      <c r="Q25" s="104"/>
    </row>
    <row r="26" spans="1:17" ht="18.75" customHeight="1" x14ac:dyDescent="0.25">
      <c r="A26" s="63" t="s">
        <v>136</v>
      </c>
      <c r="B26" s="2">
        <v>5</v>
      </c>
      <c r="C26" s="10"/>
      <c r="D26" s="47">
        <f>13766</f>
        <v>13766</v>
      </c>
      <c r="E26" s="47"/>
      <c r="F26" s="47">
        <v>-13654</v>
      </c>
      <c r="G26" s="47"/>
      <c r="H26" s="47">
        <v>0</v>
      </c>
      <c r="I26" s="47"/>
      <c r="J26" s="47">
        <v>0</v>
      </c>
      <c r="K26" s="127"/>
    </row>
    <row r="27" spans="1:17" ht="18.75" customHeight="1" x14ac:dyDescent="0.25">
      <c r="A27" s="63" t="s">
        <v>121</v>
      </c>
      <c r="B27" s="2"/>
      <c r="C27" s="10"/>
      <c r="D27" s="102"/>
      <c r="E27" s="102"/>
      <c r="F27" s="102"/>
      <c r="G27" s="102"/>
      <c r="H27" s="102"/>
      <c r="I27" s="102"/>
      <c r="J27" s="102"/>
      <c r="L27" s="127"/>
    </row>
    <row r="28" spans="1:17" ht="18.75" customHeight="1" x14ac:dyDescent="0.25">
      <c r="A28" s="10" t="s">
        <v>120</v>
      </c>
      <c r="B28" s="2"/>
      <c r="C28" s="10"/>
      <c r="D28" s="77">
        <v>-31116</v>
      </c>
      <c r="E28" s="31"/>
      <c r="F28" s="77">
        <v>-31795</v>
      </c>
      <c r="G28" s="31"/>
      <c r="H28" s="77">
        <v>-31116</v>
      </c>
      <c r="I28" s="31"/>
      <c r="J28" s="77">
        <f>F28</f>
        <v>-31795</v>
      </c>
    </row>
    <row r="29" spans="1:17" ht="18.75" customHeight="1" x14ac:dyDescent="0.25">
      <c r="A29" s="120" t="s">
        <v>122</v>
      </c>
      <c r="B29" s="2"/>
      <c r="C29" s="10"/>
      <c r="D29" s="20"/>
      <c r="E29" s="31"/>
      <c r="F29" s="20"/>
      <c r="G29" s="31"/>
      <c r="H29" s="20"/>
      <c r="I29" s="31"/>
      <c r="J29" s="20"/>
    </row>
    <row r="30" spans="1:17" ht="18.75" customHeight="1" x14ac:dyDescent="0.25">
      <c r="A30" s="120" t="s">
        <v>118</v>
      </c>
      <c r="B30" s="2"/>
      <c r="C30" s="10"/>
      <c r="D30" s="87">
        <f>SUM(D24:D28)</f>
        <v>138228</v>
      </c>
      <c r="E30" s="18"/>
      <c r="F30" s="87">
        <f>SUM(F24:F28)</f>
        <v>113526</v>
      </c>
      <c r="G30" s="18"/>
      <c r="H30" s="87">
        <f>SUM(H24:H28)</f>
        <v>124462</v>
      </c>
      <c r="I30" s="18"/>
      <c r="J30" s="87">
        <f>SUM(J24:J28)</f>
        <v>127180</v>
      </c>
    </row>
    <row r="31" spans="1:17" ht="18.75" customHeight="1" x14ac:dyDescent="0.25">
      <c r="A31" s="11" t="s">
        <v>145</v>
      </c>
      <c r="B31" s="2"/>
      <c r="C31" s="10"/>
      <c r="D31" s="102"/>
      <c r="E31" s="102"/>
      <c r="F31" s="102"/>
      <c r="G31" s="102"/>
      <c r="H31" s="102"/>
      <c r="I31" s="102"/>
      <c r="J31" s="102"/>
    </row>
    <row r="32" spans="1:17" ht="18.75" customHeight="1" x14ac:dyDescent="0.25">
      <c r="A32" s="11" t="s">
        <v>146</v>
      </c>
      <c r="B32" s="2"/>
      <c r="C32" s="10"/>
      <c r="D32" s="87">
        <f>SUM(D19,D30)</f>
        <v>138082</v>
      </c>
      <c r="E32" s="18"/>
      <c r="F32" s="87">
        <f>SUM(F19,F30)</f>
        <v>45488</v>
      </c>
      <c r="G32" s="18"/>
      <c r="H32" s="87">
        <f>SUM(H19,H30)</f>
        <v>124462</v>
      </c>
      <c r="I32" s="18"/>
      <c r="J32" s="87">
        <f>SUM(J19,J30)</f>
        <v>127180</v>
      </c>
    </row>
    <row r="33" spans="1:17" ht="18.45" customHeight="1" thickBot="1" x14ac:dyDescent="0.3">
      <c r="A33" s="22" t="s">
        <v>98</v>
      </c>
      <c r="C33" s="10"/>
      <c r="D33" s="111">
        <f>SUM(D12,D32)</f>
        <v>1376881</v>
      </c>
      <c r="E33" s="25"/>
      <c r="F33" s="111">
        <f>SUM(F12,F32)</f>
        <v>-606466</v>
      </c>
      <c r="G33" s="23"/>
      <c r="H33" s="111">
        <f>SUM(H12,H32)</f>
        <v>592388</v>
      </c>
      <c r="I33" s="25"/>
      <c r="J33" s="111">
        <f>SUM(J12,J32)</f>
        <v>69114</v>
      </c>
      <c r="Q33" s="104"/>
    </row>
    <row r="34" spans="1:17" ht="18.45" customHeight="1" thickTop="1" x14ac:dyDescent="0.25">
      <c r="A34" s="22"/>
      <c r="C34" s="10"/>
      <c r="D34" s="32"/>
      <c r="E34" s="25"/>
      <c r="F34" s="32"/>
      <c r="G34" s="23"/>
      <c r="H34" s="32"/>
      <c r="I34" s="25"/>
      <c r="J34" s="32"/>
      <c r="Q34" s="104"/>
    </row>
    <row r="35" spans="1:17" ht="9" customHeight="1" x14ac:dyDescent="0.25">
      <c r="A35" s="63"/>
      <c r="B35" s="2"/>
      <c r="C35" s="49"/>
      <c r="D35" s="47"/>
      <c r="E35" s="31"/>
      <c r="F35" s="47"/>
      <c r="G35" s="31"/>
      <c r="H35" s="20"/>
      <c r="I35" s="31"/>
      <c r="J35" s="20"/>
    </row>
    <row r="36" spans="1:17" ht="18.75" customHeight="1" x14ac:dyDescent="0.25">
      <c r="A36" s="4"/>
      <c r="B36" s="4"/>
      <c r="D36" s="27"/>
      <c r="E36" s="27"/>
      <c r="F36" s="27"/>
      <c r="G36" s="27"/>
      <c r="H36" s="27"/>
      <c r="I36" s="27"/>
      <c r="J36" s="27"/>
    </row>
    <row r="37" spans="1:17" ht="18.75" customHeight="1" x14ac:dyDescent="0.25">
      <c r="A37" s="4"/>
      <c r="B37" s="4"/>
      <c r="D37" s="27"/>
      <c r="E37" s="27"/>
      <c r="F37" s="27"/>
      <c r="G37" s="27"/>
      <c r="H37" s="27"/>
      <c r="I37" s="27"/>
      <c r="J37" s="27"/>
    </row>
    <row r="38" spans="1:17" ht="18.75" customHeight="1" x14ac:dyDescent="0.25">
      <c r="A38" s="4"/>
      <c r="B38" s="4"/>
      <c r="D38" s="27"/>
      <c r="E38" s="27"/>
      <c r="F38" s="27"/>
      <c r="G38" s="27"/>
      <c r="H38" s="27"/>
      <c r="I38" s="27"/>
      <c r="J38" s="27"/>
    </row>
    <row r="39" spans="1:17" ht="18.75" customHeight="1" x14ac:dyDescent="0.25">
      <c r="A39" s="4"/>
      <c r="B39" s="4"/>
      <c r="D39" s="27"/>
      <c r="E39" s="27"/>
      <c r="F39" s="27"/>
      <c r="G39" s="27"/>
      <c r="H39" s="27"/>
      <c r="I39" s="27"/>
      <c r="J39" s="27"/>
    </row>
    <row r="40" spans="1:17" ht="18.75" customHeight="1" x14ac:dyDescent="0.25">
      <c r="A40" s="4"/>
      <c r="B40" s="4"/>
      <c r="D40" s="27"/>
      <c r="E40" s="27"/>
      <c r="F40" s="27"/>
      <c r="G40" s="27"/>
      <c r="H40" s="27"/>
      <c r="I40" s="27"/>
      <c r="J40" s="27"/>
      <c r="Q40" s="104"/>
    </row>
    <row r="41" spans="1:17" ht="18.75" customHeight="1" x14ac:dyDescent="0.25">
      <c r="A41" s="4"/>
      <c r="B41" s="4"/>
      <c r="D41" s="27"/>
      <c r="E41" s="27"/>
      <c r="F41" s="27"/>
      <c r="G41" s="27"/>
      <c r="H41" s="27"/>
      <c r="I41" s="27"/>
      <c r="J41" s="27"/>
    </row>
    <row r="42" spans="1:17" ht="18.75" customHeight="1" x14ac:dyDescent="0.25">
      <c r="A42" s="4"/>
      <c r="B42" s="4"/>
      <c r="D42" s="27"/>
      <c r="E42" s="27"/>
      <c r="F42" s="27"/>
      <c r="G42" s="27"/>
      <c r="H42" s="27"/>
      <c r="I42" s="27"/>
      <c r="J42" s="27"/>
    </row>
    <row r="43" spans="1:17" ht="18.75" customHeight="1" x14ac:dyDescent="0.25">
      <c r="A43" s="4"/>
      <c r="B43" s="4"/>
      <c r="D43" s="27"/>
      <c r="E43" s="27"/>
      <c r="F43" s="27"/>
      <c r="G43" s="27"/>
      <c r="H43" s="27"/>
      <c r="I43" s="27"/>
      <c r="J43" s="27"/>
    </row>
    <row r="44" spans="1:17" ht="18.75" customHeight="1" x14ac:dyDescent="0.25">
      <c r="A44" s="4"/>
      <c r="B44" s="4"/>
      <c r="D44" s="27"/>
      <c r="E44" s="27"/>
      <c r="F44" s="27"/>
      <c r="G44" s="27"/>
      <c r="H44" s="27"/>
      <c r="I44" s="27"/>
      <c r="J44" s="27"/>
    </row>
    <row r="45" spans="1:17" ht="18.75" customHeight="1" x14ac:dyDescent="0.25">
      <c r="A45" s="4"/>
      <c r="B45" s="4"/>
      <c r="D45" s="27"/>
      <c r="E45" s="27"/>
      <c r="F45" s="27"/>
      <c r="G45" s="27"/>
      <c r="H45" s="27"/>
      <c r="I45" s="27"/>
      <c r="J45" s="27"/>
    </row>
    <row r="46" spans="1:17" ht="18.75" customHeight="1" x14ac:dyDescent="0.25">
      <c r="A46" s="4"/>
      <c r="B46" s="4"/>
      <c r="D46" s="27"/>
      <c r="E46" s="27"/>
      <c r="F46" s="27"/>
      <c r="G46" s="27"/>
      <c r="H46" s="27"/>
      <c r="I46" s="27"/>
      <c r="J46" s="27"/>
    </row>
    <row r="47" spans="1:17" ht="18.75" customHeight="1" x14ac:dyDescent="0.25">
      <c r="A47" s="4"/>
      <c r="B47" s="4"/>
      <c r="D47" s="27"/>
      <c r="E47" s="27"/>
      <c r="F47" s="27"/>
      <c r="G47" s="27"/>
      <c r="H47" s="27"/>
      <c r="I47" s="27"/>
      <c r="J47" s="27"/>
      <c r="M47" s="105"/>
      <c r="Q47" s="105"/>
    </row>
    <row r="48" spans="1:17" ht="18.75" customHeight="1" x14ac:dyDescent="0.25">
      <c r="A48" s="4"/>
      <c r="B48" s="4"/>
      <c r="D48" s="27"/>
      <c r="E48" s="27"/>
      <c r="F48" s="27"/>
      <c r="G48" s="27"/>
      <c r="H48" s="27"/>
      <c r="I48" s="27"/>
      <c r="J48" s="27"/>
    </row>
    <row r="49" spans="1:10" ht="18.75" customHeight="1" x14ac:dyDescent="0.25">
      <c r="A49" s="4"/>
      <c r="B49" s="4"/>
      <c r="D49" s="27"/>
      <c r="E49" s="27"/>
      <c r="F49" s="27"/>
      <c r="G49" s="27"/>
      <c r="H49" s="27"/>
      <c r="I49" s="27"/>
      <c r="J49" s="27"/>
    </row>
    <row r="50" spans="1:10" ht="18.75" customHeight="1" x14ac:dyDescent="0.25">
      <c r="A50" s="4"/>
      <c r="B50" s="4"/>
      <c r="D50" s="27"/>
      <c r="E50" s="27"/>
      <c r="F50" s="27"/>
      <c r="G50" s="27"/>
      <c r="H50" s="27"/>
      <c r="I50" s="27"/>
      <c r="J50" s="27"/>
    </row>
    <row r="51" spans="1:10" ht="18.75" customHeight="1" x14ac:dyDescent="0.25">
      <c r="A51" s="4"/>
      <c r="B51" s="4"/>
      <c r="D51" s="27"/>
      <c r="E51" s="27"/>
      <c r="F51" s="27"/>
      <c r="G51" s="27"/>
      <c r="H51" s="27"/>
      <c r="I51" s="27"/>
      <c r="J51" s="27"/>
    </row>
    <row r="52" spans="1:10" ht="18.75" customHeight="1" x14ac:dyDescent="0.25">
      <c r="A52" s="4"/>
      <c r="B52" s="4"/>
      <c r="D52" s="27"/>
      <c r="E52" s="27"/>
      <c r="F52" s="27"/>
      <c r="G52" s="27"/>
      <c r="H52" s="27"/>
      <c r="I52" s="27"/>
      <c r="J52" s="27"/>
    </row>
    <row r="53" spans="1:10" ht="18.75" customHeight="1" x14ac:dyDescent="0.25">
      <c r="A53" s="4"/>
      <c r="B53" s="4"/>
      <c r="D53" s="27"/>
      <c r="E53" s="27"/>
      <c r="F53" s="27"/>
      <c r="G53" s="27"/>
      <c r="H53" s="27"/>
      <c r="I53" s="27"/>
      <c r="J53" s="27"/>
    </row>
    <row r="54" spans="1:10" ht="18.75" customHeight="1" x14ac:dyDescent="0.25">
      <c r="A54" s="4"/>
      <c r="B54" s="4"/>
      <c r="D54" s="27"/>
      <c r="E54" s="27"/>
      <c r="F54" s="27"/>
      <c r="G54" s="27"/>
      <c r="H54" s="27"/>
      <c r="I54" s="27"/>
      <c r="J54" s="27"/>
    </row>
    <row r="55" spans="1:10" ht="18.75" customHeight="1" x14ac:dyDescent="0.25">
      <c r="A55" s="4"/>
      <c r="B55" s="4"/>
      <c r="D55" s="27"/>
      <c r="E55" s="27"/>
      <c r="F55" s="27"/>
      <c r="G55" s="27"/>
      <c r="H55" s="27"/>
      <c r="I55" s="27"/>
      <c r="J55" s="27"/>
    </row>
    <row r="56" spans="1:10" ht="18.75" customHeight="1" x14ac:dyDescent="0.25">
      <c r="A56" s="4"/>
      <c r="B56" s="4"/>
      <c r="D56" s="27"/>
      <c r="E56" s="27"/>
      <c r="F56" s="27"/>
      <c r="G56" s="27"/>
      <c r="H56" s="27"/>
      <c r="I56" s="27"/>
      <c r="J56" s="27"/>
    </row>
    <row r="57" spans="1:10" ht="18.75" customHeight="1" x14ac:dyDescent="0.25">
      <c r="A57" s="4"/>
      <c r="B57" s="4"/>
      <c r="D57" s="27"/>
      <c r="E57" s="27"/>
      <c r="F57" s="27"/>
      <c r="G57" s="27"/>
      <c r="H57" s="27"/>
      <c r="I57" s="27"/>
      <c r="J57" s="27"/>
    </row>
    <row r="58" spans="1:10" ht="18.75" customHeight="1" x14ac:dyDescent="0.25">
      <c r="A58" s="4"/>
      <c r="B58" s="4"/>
      <c r="D58" s="27"/>
      <c r="E58" s="27"/>
      <c r="F58" s="27"/>
      <c r="G58" s="27"/>
      <c r="H58" s="27"/>
      <c r="I58" s="27"/>
      <c r="J58" s="27"/>
    </row>
    <row r="59" spans="1:10" ht="18.75" customHeight="1" x14ac:dyDescent="0.25">
      <c r="A59" s="4"/>
      <c r="B59" s="4"/>
      <c r="D59" s="27"/>
      <c r="E59" s="27"/>
      <c r="F59" s="27"/>
      <c r="G59" s="27"/>
      <c r="H59" s="27"/>
      <c r="I59" s="27"/>
      <c r="J59" s="27"/>
    </row>
    <row r="60" spans="1:10" ht="18.75" customHeight="1" x14ac:dyDescent="0.25">
      <c r="A60" s="4"/>
      <c r="B60" s="4"/>
      <c r="D60" s="27"/>
      <c r="E60" s="27"/>
      <c r="F60" s="27"/>
      <c r="G60" s="27"/>
      <c r="H60" s="27"/>
      <c r="I60" s="27"/>
      <c r="J60" s="27"/>
    </row>
    <row r="61" spans="1:10" ht="18.75" customHeight="1" x14ac:dyDescent="0.25">
      <c r="A61" s="4"/>
      <c r="B61" s="4"/>
      <c r="D61" s="27"/>
      <c r="E61" s="27"/>
      <c r="F61" s="27"/>
      <c r="G61" s="27"/>
      <c r="H61" s="27"/>
      <c r="I61" s="27"/>
      <c r="J61" s="27"/>
    </row>
    <row r="62" spans="1:10" ht="18.75" customHeight="1" x14ac:dyDescent="0.25">
      <c r="A62" s="4"/>
      <c r="B62" s="4"/>
      <c r="D62" s="27"/>
      <c r="E62" s="27"/>
      <c r="F62" s="27"/>
      <c r="G62" s="27"/>
      <c r="H62" s="27"/>
      <c r="I62" s="27"/>
      <c r="J62" s="27"/>
    </row>
    <row r="63" spans="1:10" ht="18.75" customHeight="1" x14ac:dyDescent="0.25">
      <c r="A63" s="4"/>
      <c r="B63" s="4"/>
      <c r="D63" s="27"/>
      <c r="E63" s="27"/>
      <c r="F63" s="27"/>
      <c r="G63" s="27"/>
      <c r="H63" s="27"/>
      <c r="I63" s="27"/>
      <c r="J63" s="27"/>
    </row>
    <row r="64" spans="1:10" ht="18.75" customHeight="1" x14ac:dyDescent="0.25">
      <c r="A64" s="4"/>
      <c r="B64" s="4"/>
      <c r="D64" s="27"/>
      <c r="E64" s="27"/>
      <c r="F64" s="27"/>
      <c r="G64" s="27"/>
      <c r="H64" s="27"/>
      <c r="I64" s="27"/>
      <c r="J64" s="27"/>
    </row>
    <row r="65" spans="1:10" ht="18.75" customHeight="1" x14ac:dyDescent="0.25">
      <c r="A65" s="4"/>
      <c r="B65" s="4"/>
      <c r="D65" s="27"/>
      <c r="E65" s="27"/>
      <c r="F65" s="27"/>
      <c r="G65" s="27"/>
      <c r="H65" s="27"/>
      <c r="I65" s="27"/>
      <c r="J65" s="27"/>
    </row>
    <row r="66" spans="1:10" ht="18.75" customHeight="1" x14ac:dyDescent="0.25">
      <c r="A66" s="4"/>
      <c r="B66" s="4"/>
      <c r="D66" s="27"/>
      <c r="E66" s="27"/>
      <c r="F66" s="27"/>
      <c r="G66" s="27"/>
      <c r="H66" s="27"/>
      <c r="I66" s="27"/>
      <c r="J66" s="27"/>
    </row>
    <row r="67" spans="1:10" ht="18.75" customHeight="1" x14ac:dyDescent="0.25">
      <c r="A67" s="4"/>
      <c r="B67" s="4"/>
      <c r="D67" s="27"/>
      <c r="E67" s="27"/>
      <c r="F67" s="27"/>
      <c r="G67" s="27"/>
      <c r="H67" s="27"/>
      <c r="I67" s="27"/>
      <c r="J67" s="27"/>
    </row>
    <row r="68" spans="1:10" ht="18.75" customHeight="1" x14ac:dyDescent="0.25">
      <c r="A68" s="4"/>
      <c r="B68" s="4"/>
      <c r="D68" s="27"/>
      <c r="E68" s="27"/>
      <c r="F68" s="27"/>
      <c r="G68" s="27"/>
      <c r="H68" s="27"/>
      <c r="I68" s="27"/>
      <c r="J68" s="27"/>
    </row>
    <row r="69" spans="1:10" ht="18.75" customHeight="1" x14ac:dyDescent="0.25">
      <c r="A69" s="4"/>
      <c r="B69" s="4"/>
      <c r="D69" s="27"/>
      <c r="E69" s="27"/>
      <c r="F69" s="27"/>
      <c r="G69" s="27"/>
      <c r="H69" s="27"/>
      <c r="I69" s="27"/>
      <c r="J69" s="27"/>
    </row>
    <row r="70" spans="1:10" ht="18.75" customHeight="1" x14ac:dyDescent="0.25">
      <c r="A70" s="4"/>
      <c r="B70" s="4"/>
      <c r="D70" s="27"/>
      <c r="E70" s="27"/>
      <c r="F70" s="27"/>
      <c r="G70" s="27"/>
      <c r="H70" s="27"/>
      <c r="I70" s="27"/>
      <c r="J70" s="27"/>
    </row>
    <row r="71" spans="1:10" ht="18.75" customHeight="1" x14ac:dyDescent="0.25">
      <c r="A71" s="4"/>
      <c r="B71" s="4"/>
      <c r="D71" s="27"/>
      <c r="E71" s="27"/>
      <c r="F71" s="27"/>
      <c r="G71" s="27"/>
      <c r="H71" s="27"/>
      <c r="I71" s="27"/>
      <c r="J71" s="27"/>
    </row>
    <row r="72" spans="1:10" ht="18.75" customHeight="1" x14ac:dyDescent="0.25">
      <c r="A72" s="4"/>
      <c r="B72" s="4"/>
      <c r="D72" s="27"/>
      <c r="E72" s="27"/>
      <c r="F72" s="27"/>
      <c r="G72" s="27"/>
      <c r="H72" s="27"/>
      <c r="I72" s="27"/>
      <c r="J72" s="27"/>
    </row>
    <row r="73" spans="1:10" ht="18.75" customHeight="1" x14ac:dyDescent="0.25">
      <c r="A73" s="4"/>
      <c r="B73" s="4"/>
      <c r="D73" s="27"/>
      <c r="E73" s="27"/>
      <c r="F73" s="27"/>
      <c r="G73" s="27"/>
      <c r="H73" s="27"/>
      <c r="I73" s="27"/>
      <c r="J73" s="27"/>
    </row>
    <row r="74" spans="1:10" ht="18.75" customHeight="1" x14ac:dyDescent="0.25">
      <c r="A74" s="4"/>
      <c r="B74" s="4"/>
      <c r="D74" s="27"/>
      <c r="E74" s="27"/>
      <c r="F74" s="27"/>
      <c r="G74" s="27"/>
      <c r="H74" s="27"/>
      <c r="I74" s="27"/>
      <c r="J74" s="27"/>
    </row>
    <row r="75" spans="1:10" ht="18.75" customHeight="1" x14ac:dyDescent="0.25">
      <c r="A75" s="4"/>
      <c r="B75" s="4"/>
      <c r="D75" s="27"/>
      <c r="E75" s="27"/>
      <c r="F75" s="27"/>
      <c r="G75" s="27"/>
      <c r="H75" s="27"/>
      <c r="I75" s="27"/>
      <c r="J75" s="27"/>
    </row>
    <row r="76" spans="1:10" ht="18.75" customHeight="1" x14ac:dyDescent="0.25">
      <c r="A76" s="4"/>
      <c r="B76" s="4"/>
      <c r="D76" s="27"/>
      <c r="E76" s="27"/>
      <c r="F76" s="27"/>
      <c r="G76" s="27"/>
      <c r="H76" s="27"/>
      <c r="I76" s="27"/>
      <c r="J76" s="27"/>
    </row>
    <row r="77" spans="1:10" ht="18.75" customHeight="1" x14ac:dyDescent="0.25">
      <c r="A77" s="4"/>
      <c r="B77" s="4"/>
      <c r="D77" s="27"/>
      <c r="E77" s="27"/>
      <c r="F77" s="27"/>
      <c r="G77" s="27"/>
      <c r="H77" s="27"/>
      <c r="I77" s="27"/>
      <c r="J77" s="27"/>
    </row>
    <row r="78" spans="1:10" ht="18.75" customHeight="1" x14ac:dyDescent="0.25">
      <c r="A78" s="4"/>
      <c r="B78" s="4"/>
      <c r="D78" s="27"/>
      <c r="E78" s="27"/>
      <c r="F78" s="27"/>
      <c r="G78" s="27"/>
      <c r="H78" s="27"/>
      <c r="I78" s="27"/>
      <c r="J78" s="27"/>
    </row>
    <row r="79" spans="1:10" ht="18.75" customHeight="1" x14ac:dyDescent="0.25">
      <c r="A79" s="4"/>
      <c r="B79" s="4"/>
      <c r="D79" s="27"/>
      <c r="E79" s="27"/>
      <c r="F79" s="27"/>
      <c r="G79" s="27"/>
      <c r="H79" s="27"/>
      <c r="I79" s="27"/>
      <c r="J79" s="27"/>
    </row>
    <row r="80" spans="1:10" ht="18.75" customHeight="1" x14ac:dyDescent="0.25">
      <c r="A80" s="4"/>
      <c r="B80" s="4"/>
      <c r="D80" s="27"/>
      <c r="E80" s="27"/>
      <c r="F80" s="27"/>
      <c r="G80" s="27"/>
      <c r="H80" s="27"/>
      <c r="I80" s="27"/>
      <c r="J80" s="27"/>
    </row>
    <row r="81" spans="1:10" ht="18.75" customHeight="1" x14ac:dyDescent="0.25">
      <c r="A81" s="4"/>
      <c r="B81" s="4"/>
      <c r="D81" s="27"/>
      <c r="E81" s="27"/>
      <c r="F81" s="27"/>
      <c r="G81" s="27"/>
      <c r="H81" s="27"/>
      <c r="I81" s="27"/>
      <c r="J81" s="27"/>
    </row>
    <row r="82" spans="1:10" ht="18.75" customHeight="1" x14ac:dyDescent="0.25">
      <c r="A82" s="4"/>
      <c r="B82" s="4"/>
      <c r="D82" s="27"/>
      <c r="E82" s="27"/>
      <c r="F82" s="27"/>
      <c r="G82" s="27"/>
      <c r="H82" s="27"/>
      <c r="I82" s="27"/>
      <c r="J82" s="27"/>
    </row>
    <row r="83" spans="1:10" ht="18.75" customHeight="1" x14ac:dyDescent="0.25">
      <c r="A83" s="4"/>
      <c r="B83" s="4"/>
      <c r="D83" s="27"/>
      <c r="E83" s="27"/>
      <c r="F83" s="27"/>
      <c r="G83" s="27"/>
      <c r="H83" s="27"/>
      <c r="I83" s="27"/>
      <c r="J83" s="27"/>
    </row>
    <row r="84" spans="1:10" ht="18.75" customHeight="1" x14ac:dyDescent="0.25">
      <c r="A84" s="4"/>
      <c r="B84" s="4"/>
      <c r="D84" s="27"/>
      <c r="E84" s="27"/>
      <c r="F84" s="27"/>
      <c r="G84" s="27"/>
      <c r="H84" s="27"/>
      <c r="I84" s="27"/>
      <c r="J84" s="27"/>
    </row>
    <row r="85" spans="1:10" ht="18.75" customHeight="1" x14ac:dyDescent="0.25">
      <c r="A85" s="4"/>
      <c r="B85" s="4"/>
      <c r="D85" s="27"/>
      <c r="E85" s="27"/>
      <c r="F85" s="27"/>
      <c r="G85" s="27"/>
      <c r="H85" s="27"/>
      <c r="I85" s="27"/>
      <c r="J85" s="27"/>
    </row>
    <row r="86" spans="1:10" ht="18.75" customHeight="1" x14ac:dyDescent="0.25">
      <c r="A86" s="4"/>
      <c r="B86" s="4"/>
      <c r="D86" s="27"/>
      <c r="E86" s="27"/>
      <c r="F86" s="27"/>
      <c r="G86" s="27"/>
      <c r="H86" s="27"/>
      <c r="I86" s="27"/>
      <c r="J86" s="27"/>
    </row>
    <row r="87" spans="1:10" ht="18.75" customHeight="1" x14ac:dyDescent="0.25">
      <c r="A87" s="4"/>
      <c r="B87" s="4"/>
      <c r="D87" s="27"/>
      <c r="E87" s="27"/>
      <c r="F87" s="27"/>
      <c r="G87" s="27"/>
      <c r="H87" s="27"/>
      <c r="I87" s="27"/>
      <c r="J87" s="27"/>
    </row>
    <row r="88" spans="1:10" ht="18.75" customHeight="1" x14ac:dyDescent="0.25">
      <c r="A88" s="4"/>
      <c r="B88" s="4"/>
      <c r="D88" s="27"/>
      <c r="E88" s="27"/>
      <c r="F88" s="27"/>
      <c r="G88" s="27"/>
      <c r="H88" s="27"/>
      <c r="I88" s="27"/>
      <c r="J88" s="27"/>
    </row>
    <row r="89" spans="1:10" ht="18.75" customHeight="1" x14ac:dyDescent="0.25">
      <c r="A89" s="4"/>
      <c r="B89" s="4"/>
      <c r="D89" s="27"/>
      <c r="E89" s="27"/>
      <c r="F89" s="27"/>
      <c r="G89" s="27"/>
      <c r="H89" s="27"/>
      <c r="I89" s="27"/>
      <c r="J89" s="27"/>
    </row>
    <row r="90" spans="1:10" ht="18.75" customHeight="1" x14ac:dyDescent="0.25">
      <c r="A90" s="4"/>
      <c r="B90" s="4"/>
      <c r="D90" s="27"/>
      <c r="E90" s="27"/>
      <c r="F90" s="27"/>
      <c r="G90" s="27"/>
      <c r="H90" s="27"/>
      <c r="I90" s="27"/>
      <c r="J90" s="27"/>
    </row>
    <row r="91" spans="1:10" ht="18.75" customHeight="1" x14ac:dyDescent="0.25">
      <c r="A91" s="4"/>
      <c r="B91" s="4"/>
      <c r="D91" s="27"/>
      <c r="E91" s="27"/>
      <c r="F91" s="27"/>
      <c r="G91" s="27"/>
      <c r="H91" s="27"/>
      <c r="I91" s="27"/>
      <c r="J91" s="27"/>
    </row>
    <row r="92" spans="1:10" ht="18.75" customHeight="1" x14ac:dyDescent="0.25">
      <c r="A92" s="4"/>
      <c r="B92" s="4"/>
      <c r="D92" s="27"/>
      <c r="E92" s="27"/>
      <c r="F92" s="27"/>
      <c r="G92" s="27"/>
      <c r="H92" s="27"/>
      <c r="I92" s="27"/>
      <c r="J92" s="27"/>
    </row>
    <row r="93" spans="1:10" ht="18.75" customHeight="1" x14ac:dyDescent="0.25">
      <c r="A93" s="4"/>
      <c r="B93" s="4"/>
      <c r="D93" s="27"/>
      <c r="E93" s="27"/>
      <c r="F93" s="27"/>
      <c r="G93" s="27"/>
      <c r="H93" s="27"/>
      <c r="I93" s="27"/>
      <c r="J93" s="27"/>
    </row>
    <row r="94" spans="1:10" ht="18.75" customHeight="1" x14ac:dyDescent="0.25">
      <c r="A94" s="4"/>
      <c r="B94" s="4"/>
      <c r="D94" s="27"/>
      <c r="E94" s="27"/>
      <c r="F94" s="27"/>
      <c r="G94" s="27"/>
      <c r="H94" s="27"/>
      <c r="I94" s="27"/>
      <c r="J94" s="27"/>
    </row>
    <row r="95" spans="1:10" ht="18.75" customHeight="1" x14ac:dyDescent="0.25">
      <c r="A95" s="4"/>
      <c r="B95" s="4"/>
      <c r="D95" s="27"/>
      <c r="E95" s="27"/>
      <c r="F95" s="27"/>
      <c r="G95" s="27"/>
      <c r="H95" s="27"/>
      <c r="I95" s="27"/>
      <c r="J95" s="27"/>
    </row>
    <row r="96" spans="1:10" ht="18.75" customHeight="1" x14ac:dyDescent="0.25">
      <c r="A96" s="4"/>
      <c r="B96" s="4"/>
      <c r="D96" s="27"/>
      <c r="E96" s="27"/>
      <c r="F96" s="27"/>
      <c r="G96" s="27"/>
      <c r="H96" s="27"/>
      <c r="I96" s="27"/>
      <c r="J96" s="27"/>
    </row>
    <row r="97" spans="1:10" ht="18.75" customHeight="1" x14ac:dyDescent="0.25">
      <c r="A97" s="4"/>
      <c r="B97" s="4"/>
      <c r="D97" s="27"/>
      <c r="E97" s="27"/>
      <c r="F97" s="27"/>
      <c r="G97" s="27"/>
      <c r="H97" s="27"/>
      <c r="I97" s="27"/>
      <c r="J97" s="27"/>
    </row>
    <row r="98" spans="1:10" ht="18.75" customHeight="1" x14ac:dyDescent="0.25">
      <c r="A98" s="4"/>
      <c r="B98" s="4"/>
      <c r="D98" s="27"/>
      <c r="E98" s="27"/>
      <c r="F98" s="27"/>
      <c r="G98" s="27"/>
      <c r="H98" s="27"/>
      <c r="I98" s="27"/>
      <c r="J98" s="27"/>
    </row>
    <row r="99" spans="1:10" ht="18.75" customHeight="1" x14ac:dyDescent="0.25">
      <c r="A99" s="4"/>
      <c r="B99" s="4"/>
      <c r="D99" s="27"/>
      <c r="E99" s="27"/>
      <c r="F99" s="27"/>
      <c r="G99" s="27"/>
      <c r="H99" s="27"/>
      <c r="I99" s="27"/>
      <c r="J99" s="27"/>
    </row>
    <row r="100" spans="1:10" ht="18.75" customHeight="1" x14ac:dyDescent="0.25">
      <c r="A100" s="4"/>
      <c r="B100" s="4"/>
      <c r="D100" s="27"/>
      <c r="E100" s="27"/>
      <c r="F100" s="27"/>
      <c r="G100" s="27"/>
      <c r="H100" s="27"/>
      <c r="I100" s="27"/>
      <c r="J100" s="27"/>
    </row>
    <row r="101" spans="1:10" ht="18.75" customHeight="1" x14ac:dyDescent="0.25">
      <c r="A101" s="4"/>
      <c r="B101" s="4"/>
      <c r="D101" s="27"/>
      <c r="E101" s="27"/>
      <c r="F101" s="27"/>
      <c r="G101" s="27"/>
      <c r="H101" s="27"/>
      <c r="I101" s="27"/>
      <c r="J101" s="27"/>
    </row>
    <row r="102" spans="1:10" ht="18.75" customHeight="1" x14ac:dyDescent="0.25">
      <c r="A102" s="4"/>
      <c r="B102" s="4"/>
      <c r="D102" s="27"/>
      <c r="E102" s="27"/>
      <c r="F102" s="27"/>
      <c r="G102" s="27"/>
      <c r="H102" s="27"/>
      <c r="I102" s="27"/>
      <c r="J102" s="27"/>
    </row>
    <row r="103" spans="1:10" ht="18.75" customHeight="1" x14ac:dyDescent="0.25">
      <c r="A103" s="4"/>
      <c r="B103" s="4"/>
      <c r="D103" s="27"/>
      <c r="E103" s="27"/>
      <c r="F103" s="27"/>
      <c r="G103" s="27"/>
      <c r="H103" s="27"/>
      <c r="I103" s="27"/>
      <c r="J103" s="27"/>
    </row>
    <row r="104" spans="1:10" ht="18.75" customHeight="1" x14ac:dyDescent="0.25">
      <c r="A104" s="4"/>
      <c r="B104" s="4"/>
      <c r="D104" s="27"/>
      <c r="E104" s="27"/>
      <c r="F104" s="27"/>
      <c r="G104" s="27"/>
      <c r="H104" s="27"/>
      <c r="I104" s="27"/>
      <c r="J104" s="27"/>
    </row>
    <row r="105" spans="1:10" ht="18.75" customHeight="1" x14ac:dyDescent="0.25">
      <c r="A105" s="4"/>
      <c r="B105" s="4"/>
      <c r="D105" s="27"/>
      <c r="E105" s="27"/>
      <c r="F105" s="27"/>
      <c r="G105" s="27"/>
      <c r="H105" s="27"/>
      <c r="I105" s="27"/>
      <c r="J105" s="27"/>
    </row>
    <row r="106" spans="1:10" ht="18.75" customHeight="1" x14ac:dyDescent="0.25">
      <c r="A106" s="4"/>
      <c r="B106" s="4"/>
      <c r="D106" s="27"/>
      <c r="E106" s="27"/>
      <c r="F106" s="27"/>
      <c r="G106" s="27"/>
      <c r="H106" s="27"/>
      <c r="I106" s="27"/>
      <c r="J106" s="27"/>
    </row>
    <row r="107" spans="1:10" ht="18.75" customHeight="1" x14ac:dyDescent="0.25">
      <c r="A107" s="4"/>
      <c r="B107" s="4"/>
      <c r="D107" s="27"/>
      <c r="E107" s="27"/>
      <c r="F107" s="27"/>
      <c r="G107" s="27"/>
      <c r="H107" s="27"/>
      <c r="I107" s="27"/>
      <c r="J107" s="27"/>
    </row>
    <row r="108" spans="1:10" ht="18.75" customHeight="1" x14ac:dyDescent="0.25">
      <c r="A108" s="4"/>
      <c r="B108" s="4"/>
      <c r="D108" s="27"/>
      <c r="E108" s="27"/>
      <c r="F108" s="27"/>
      <c r="G108" s="27"/>
      <c r="H108" s="27"/>
      <c r="I108" s="27"/>
      <c r="J108" s="27"/>
    </row>
    <row r="109" spans="1:10" ht="18.75" customHeight="1" x14ac:dyDescent="0.25">
      <c r="A109" s="4"/>
      <c r="B109" s="4"/>
      <c r="D109" s="27"/>
      <c r="E109" s="27"/>
      <c r="F109" s="27"/>
      <c r="G109" s="27"/>
      <c r="H109" s="27"/>
      <c r="I109" s="27"/>
      <c r="J109" s="27"/>
    </row>
    <row r="110" spans="1:10" ht="18.75" customHeight="1" x14ac:dyDescent="0.25">
      <c r="A110" s="4"/>
      <c r="B110" s="4"/>
      <c r="D110" s="27"/>
      <c r="E110" s="27"/>
      <c r="F110" s="27"/>
      <c r="G110" s="27"/>
      <c r="H110" s="27"/>
      <c r="I110" s="27"/>
      <c r="J110" s="27"/>
    </row>
    <row r="111" spans="1:10" ht="18.75" customHeight="1" x14ac:dyDescent="0.25">
      <c r="A111" s="4"/>
      <c r="B111" s="4"/>
      <c r="D111" s="27"/>
      <c r="E111" s="27"/>
      <c r="F111" s="27"/>
      <c r="G111" s="27"/>
      <c r="H111" s="27"/>
      <c r="I111" s="27"/>
      <c r="J111" s="27"/>
    </row>
    <row r="112" spans="1:10" ht="18.75" customHeight="1" x14ac:dyDescent="0.25">
      <c r="A112" s="4"/>
      <c r="B112" s="4"/>
      <c r="D112" s="27"/>
      <c r="E112" s="27"/>
      <c r="F112" s="27"/>
      <c r="G112" s="27"/>
      <c r="H112" s="27"/>
      <c r="I112" s="27"/>
      <c r="J112" s="27"/>
    </row>
    <row r="113" spans="1:10" ht="18.75" customHeight="1" x14ac:dyDescent="0.25">
      <c r="A113" s="4"/>
      <c r="B113" s="4"/>
      <c r="D113" s="27"/>
      <c r="E113" s="27"/>
      <c r="F113" s="27"/>
      <c r="G113" s="27"/>
      <c r="H113" s="27"/>
      <c r="I113" s="27"/>
      <c r="J113" s="27"/>
    </row>
    <row r="114" spans="1:10" ht="18.75" customHeight="1" x14ac:dyDescent="0.25">
      <c r="A114" s="4"/>
      <c r="B114" s="4"/>
      <c r="D114" s="27"/>
      <c r="E114" s="27"/>
      <c r="F114" s="27"/>
      <c r="G114" s="27"/>
      <c r="H114" s="27"/>
      <c r="I114" s="27"/>
      <c r="J114" s="27"/>
    </row>
    <row r="115" spans="1:10" ht="18.75" customHeight="1" x14ac:dyDescent="0.25">
      <c r="A115" s="4"/>
      <c r="B115" s="4"/>
      <c r="D115" s="27"/>
      <c r="E115" s="27"/>
      <c r="F115" s="27"/>
      <c r="G115" s="27"/>
      <c r="H115" s="27"/>
      <c r="I115" s="27"/>
      <c r="J115" s="27"/>
    </row>
    <row r="116" spans="1:10" ht="18.75" customHeight="1" x14ac:dyDescent="0.25">
      <c r="A116" s="4"/>
      <c r="B116" s="4"/>
      <c r="D116" s="27"/>
      <c r="E116" s="27"/>
      <c r="F116" s="27"/>
      <c r="G116" s="27"/>
      <c r="H116" s="27"/>
      <c r="I116" s="27"/>
      <c r="J116" s="27"/>
    </row>
    <row r="117" spans="1:10" ht="18.75" customHeight="1" x14ac:dyDescent="0.25">
      <c r="A117" s="4"/>
      <c r="B117" s="4"/>
      <c r="D117" s="27"/>
      <c r="E117" s="27"/>
      <c r="F117" s="27"/>
      <c r="G117" s="27"/>
      <c r="H117" s="27"/>
      <c r="I117" s="27"/>
      <c r="J117" s="27"/>
    </row>
  </sheetData>
  <mergeCells count="9">
    <mergeCell ref="D8:F8"/>
    <mergeCell ref="H8:J8"/>
    <mergeCell ref="D11:J11"/>
    <mergeCell ref="D5:F5"/>
    <mergeCell ref="H5:J5"/>
    <mergeCell ref="D6:F6"/>
    <mergeCell ref="H6:J6"/>
    <mergeCell ref="D7:F7"/>
    <mergeCell ref="H7:J7"/>
  </mergeCells>
  <pageMargins left="0.7" right="0.4" top="0.5" bottom="0.75" header="0.3" footer="0.3"/>
  <pageSetup paperSize="9" scale="75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-0.249977111117893"/>
  </sheetPr>
  <dimension ref="A1:S116"/>
  <sheetViews>
    <sheetView view="pageBreakPreview" topLeftCell="A55" zoomScaleNormal="100" zoomScaleSheetLayoutView="100" workbookViewId="0">
      <selection activeCell="A65" sqref="A65"/>
    </sheetView>
  </sheetViews>
  <sheetFormatPr defaultColWidth="9.33203125" defaultRowHeight="13.8" x14ac:dyDescent="0.25"/>
  <cols>
    <col min="1" max="1" width="47.5546875" style="165" customWidth="1"/>
    <col min="2" max="2" width="6.6640625" style="149" customWidth="1"/>
    <col min="3" max="3" width="0.6640625" style="143" customWidth="1"/>
    <col min="4" max="4" width="16.5546875" style="143" customWidth="1"/>
    <col min="5" max="5" width="1" style="143" customWidth="1"/>
    <col min="6" max="6" width="16.5546875" style="143" customWidth="1"/>
    <col min="7" max="7" width="1" style="143" customWidth="1"/>
    <col min="8" max="8" width="15.44140625" style="143" customWidth="1"/>
    <col min="9" max="9" width="0.6640625" style="143" customWidth="1"/>
    <col min="10" max="10" width="15.44140625" style="143" customWidth="1"/>
    <col min="11" max="11" width="9.33203125" style="143"/>
    <col min="12" max="12" width="29.44140625" style="143" customWidth="1"/>
    <col min="13" max="13" width="17.5546875" style="101" bestFit="1" customWidth="1"/>
    <col min="14" max="16" width="0.6640625" style="101" customWidth="1"/>
    <col min="17" max="17" width="16.6640625" style="101" bestFit="1" customWidth="1"/>
    <col min="18" max="16384" width="9.33203125" style="143"/>
  </cols>
  <sheetData>
    <row r="1" spans="1:19" ht="18.75" customHeight="1" x14ac:dyDescent="0.25">
      <c r="A1" s="120" t="s">
        <v>58</v>
      </c>
      <c r="B1" s="141"/>
      <c r="C1" s="142"/>
      <c r="D1" s="142"/>
      <c r="E1" s="142"/>
      <c r="F1" s="142"/>
      <c r="G1" s="142"/>
      <c r="H1" s="142"/>
      <c r="I1" s="142"/>
      <c r="J1" s="142"/>
    </row>
    <row r="2" spans="1:19" ht="18.75" customHeight="1" x14ac:dyDescent="0.25">
      <c r="A2" s="120" t="s">
        <v>106</v>
      </c>
      <c r="B2" s="141"/>
      <c r="C2" s="142"/>
      <c r="D2" s="144"/>
      <c r="E2" s="142"/>
      <c r="F2" s="144"/>
      <c r="G2" s="142"/>
      <c r="H2" s="142"/>
      <c r="I2" s="142"/>
      <c r="J2" s="142"/>
    </row>
    <row r="3" spans="1:19" ht="18.75" customHeight="1" x14ac:dyDescent="0.25">
      <c r="A3" s="120"/>
      <c r="B3" s="141"/>
      <c r="C3" s="145"/>
      <c r="D3" s="146"/>
      <c r="E3" s="147"/>
      <c r="F3" s="145"/>
      <c r="G3" s="145"/>
      <c r="H3" s="146"/>
      <c r="I3" s="147"/>
      <c r="J3" s="148"/>
    </row>
    <row r="4" spans="1:19" ht="18.75" customHeight="1" x14ac:dyDescent="0.25">
      <c r="A4" s="120"/>
      <c r="B4" s="141"/>
      <c r="C4" s="145"/>
      <c r="D4" s="262" t="s">
        <v>61</v>
      </c>
      <c r="E4" s="262"/>
      <c r="F4" s="262"/>
      <c r="G4" s="145"/>
      <c r="H4" s="262" t="s">
        <v>76</v>
      </c>
      <c r="I4" s="262"/>
      <c r="J4" s="262"/>
      <c r="M4" s="86"/>
    </row>
    <row r="5" spans="1:19" ht="18.75" customHeight="1" x14ac:dyDescent="0.25">
      <c r="A5" s="120"/>
      <c r="B5" s="141"/>
      <c r="C5" s="145"/>
      <c r="D5" s="262" t="s">
        <v>62</v>
      </c>
      <c r="E5" s="262"/>
      <c r="F5" s="262"/>
      <c r="G5" s="145"/>
      <c r="H5" s="262" t="s">
        <v>77</v>
      </c>
      <c r="I5" s="262"/>
      <c r="J5" s="262"/>
      <c r="M5" s="86"/>
    </row>
    <row r="6" spans="1:19" ht="18.75" customHeight="1" x14ac:dyDescent="0.25">
      <c r="A6" s="120"/>
      <c r="B6" s="141"/>
      <c r="C6" s="145"/>
      <c r="D6" s="259" t="s">
        <v>149</v>
      </c>
      <c r="E6" s="259"/>
      <c r="F6" s="259"/>
      <c r="G6" s="145"/>
      <c r="H6" s="259" t="s">
        <v>149</v>
      </c>
      <c r="I6" s="259"/>
      <c r="J6" s="259"/>
      <c r="M6" s="86"/>
    </row>
    <row r="7" spans="1:19" ht="18.75" customHeight="1" x14ac:dyDescent="0.25">
      <c r="A7" s="120"/>
      <c r="C7" s="145"/>
      <c r="D7" s="260" t="s">
        <v>148</v>
      </c>
      <c r="E7" s="259"/>
      <c r="F7" s="259"/>
      <c r="G7" s="145"/>
      <c r="H7" s="260" t="s">
        <v>148</v>
      </c>
      <c r="I7" s="259"/>
      <c r="J7" s="259"/>
    </row>
    <row r="8" spans="1:19" ht="18.75" customHeight="1" x14ac:dyDescent="0.25">
      <c r="A8" s="120"/>
      <c r="B8" s="141" t="s">
        <v>7</v>
      </c>
      <c r="C8" s="145"/>
      <c r="D8" s="146">
        <v>2023</v>
      </c>
      <c r="E8" s="147"/>
      <c r="F8" s="146">
        <v>2022</v>
      </c>
      <c r="G8" s="145"/>
      <c r="H8" s="146">
        <v>2023</v>
      </c>
      <c r="I8" s="192"/>
      <c r="J8" s="146">
        <v>2022</v>
      </c>
    </row>
    <row r="9" spans="1:19" ht="9.6" customHeight="1" x14ac:dyDescent="0.25">
      <c r="A9" s="120"/>
      <c r="B9" s="169"/>
      <c r="C9" s="145"/>
      <c r="D9" s="146"/>
      <c r="E9" s="168"/>
      <c r="F9" s="146"/>
      <c r="G9" s="145"/>
      <c r="H9" s="146"/>
      <c r="I9" s="168"/>
      <c r="J9" s="146"/>
    </row>
    <row r="10" spans="1:19" ht="15.6" customHeight="1" x14ac:dyDescent="0.25">
      <c r="A10" s="120"/>
      <c r="B10" s="141"/>
      <c r="C10" s="145"/>
      <c r="D10" s="261" t="s">
        <v>45</v>
      </c>
      <c r="E10" s="261"/>
      <c r="F10" s="261"/>
      <c r="G10" s="261"/>
      <c r="H10" s="261"/>
      <c r="I10" s="261"/>
      <c r="J10" s="261"/>
    </row>
    <row r="11" spans="1:19" ht="18.75" customHeight="1" x14ac:dyDescent="0.25">
      <c r="A11" s="150" t="s">
        <v>42</v>
      </c>
      <c r="B11" s="141"/>
      <c r="C11" s="145"/>
      <c r="D11" s="148"/>
      <c r="E11" s="148"/>
      <c r="F11" s="148"/>
      <c r="G11" s="148"/>
      <c r="H11" s="148"/>
      <c r="I11" s="148"/>
      <c r="J11" s="148"/>
    </row>
    <row r="12" spans="1:19" ht="18.75" customHeight="1" x14ac:dyDescent="0.25">
      <c r="A12" s="151" t="s">
        <v>117</v>
      </c>
      <c r="B12" s="2" t="s">
        <v>198</v>
      </c>
      <c r="C12" s="145"/>
      <c r="D12" s="152">
        <f>H12</f>
        <v>4753296</v>
      </c>
      <c r="E12" s="152"/>
      <c r="F12" s="152">
        <v>5466429</v>
      </c>
      <c r="G12" s="152"/>
      <c r="H12" s="152">
        <v>4753296</v>
      </c>
      <c r="I12" s="152"/>
      <c r="J12" s="152">
        <v>5466429</v>
      </c>
      <c r="M12" s="104"/>
      <c r="Q12" s="104"/>
      <c r="S12" s="240"/>
    </row>
    <row r="13" spans="1:19" ht="18.75" customHeight="1" x14ac:dyDescent="0.25">
      <c r="A13" s="151" t="s">
        <v>16</v>
      </c>
      <c r="B13" s="49"/>
      <c r="C13" s="145"/>
      <c r="D13" s="152">
        <f t="shared" ref="D13:D14" si="0">H13</f>
        <v>2542</v>
      </c>
      <c r="E13" s="152"/>
      <c r="F13" s="152">
        <v>952</v>
      </c>
      <c r="G13" s="152"/>
      <c r="H13" s="152">
        <v>2542</v>
      </c>
      <c r="I13" s="152"/>
      <c r="J13" s="152">
        <v>952</v>
      </c>
      <c r="M13" s="104"/>
      <c r="Q13" s="104"/>
      <c r="S13" s="240"/>
    </row>
    <row r="14" spans="1:19" ht="18.75" customHeight="1" x14ac:dyDescent="0.25">
      <c r="A14" s="151" t="s">
        <v>90</v>
      </c>
      <c r="B14" s="49"/>
      <c r="C14" s="145"/>
      <c r="D14" s="242">
        <f t="shared" si="0"/>
        <v>0</v>
      </c>
      <c r="E14" s="152"/>
      <c r="F14" s="152">
        <v>64373</v>
      </c>
      <c r="G14" s="152"/>
      <c r="H14" s="242">
        <v>0</v>
      </c>
      <c r="I14" s="152"/>
      <c r="J14" s="152">
        <v>64373</v>
      </c>
      <c r="M14" s="104"/>
      <c r="Q14" s="104"/>
      <c r="S14" s="240"/>
    </row>
    <row r="15" spans="1:19" ht="18.75" customHeight="1" x14ac:dyDescent="0.25">
      <c r="A15" s="151" t="s">
        <v>64</v>
      </c>
      <c r="B15" s="2" t="s">
        <v>169</v>
      </c>
      <c r="C15" s="145"/>
      <c r="D15" s="152">
        <v>24530</v>
      </c>
      <c r="E15" s="152"/>
      <c r="F15" s="152">
        <v>24055</v>
      </c>
      <c r="G15" s="152"/>
      <c r="H15" s="152">
        <v>155536</v>
      </c>
      <c r="I15" s="152"/>
      <c r="J15" s="152">
        <v>173182</v>
      </c>
      <c r="M15" s="104"/>
      <c r="Q15" s="104"/>
      <c r="S15" s="240"/>
    </row>
    <row r="16" spans="1:19" ht="18.75" customHeight="1" x14ac:dyDescent="0.25">
      <c r="A16" s="151" t="s">
        <v>40</v>
      </c>
      <c r="B16" s="141"/>
      <c r="C16" s="145"/>
      <c r="D16" s="152">
        <f>H16</f>
        <v>12205</v>
      </c>
      <c r="E16" s="152"/>
      <c r="F16" s="152">
        <v>4698</v>
      </c>
      <c r="G16" s="152"/>
      <c r="H16" s="152">
        <v>12205</v>
      </c>
      <c r="I16" s="152"/>
      <c r="J16" s="152">
        <v>4698</v>
      </c>
      <c r="M16" s="104"/>
      <c r="Q16" s="104"/>
      <c r="S16" s="240"/>
    </row>
    <row r="17" spans="1:19" ht="18.75" customHeight="1" x14ac:dyDescent="0.25">
      <c r="A17" s="120" t="s">
        <v>43</v>
      </c>
      <c r="B17" s="141"/>
      <c r="C17" s="145"/>
      <c r="D17" s="17">
        <f>SUM(D12:D16)</f>
        <v>4792573</v>
      </c>
      <c r="E17" s="154"/>
      <c r="F17" s="17">
        <v>5560507</v>
      </c>
      <c r="G17" s="154"/>
      <c r="H17" s="17">
        <f>SUM(H12:H16)</f>
        <v>4923579</v>
      </c>
      <c r="I17" s="154"/>
      <c r="J17" s="17">
        <v>5709634</v>
      </c>
      <c r="L17" s="101"/>
      <c r="M17" s="104"/>
      <c r="Q17" s="104"/>
      <c r="S17" s="240"/>
    </row>
    <row r="18" spans="1:19" ht="13.2" customHeight="1" x14ac:dyDescent="0.25">
      <c r="A18" s="120"/>
      <c r="B18" s="141"/>
      <c r="C18" s="145"/>
      <c r="D18" s="64"/>
      <c r="E18" s="152"/>
      <c r="F18" s="64"/>
      <c r="G18" s="152"/>
      <c r="H18" s="64"/>
      <c r="I18" s="152"/>
      <c r="J18" s="64"/>
      <c r="Q18" s="104"/>
      <c r="S18" s="240"/>
    </row>
    <row r="19" spans="1:19" ht="18.75" customHeight="1" x14ac:dyDescent="0.25">
      <c r="A19" s="150" t="s">
        <v>8</v>
      </c>
      <c r="B19" s="141"/>
      <c r="C19" s="145"/>
      <c r="D19" s="64"/>
      <c r="E19" s="152"/>
      <c r="F19" s="64"/>
      <c r="G19" s="152"/>
      <c r="H19" s="64"/>
      <c r="I19" s="152"/>
      <c r="J19" s="64"/>
      <c r="Q19" s="104"/>
      <c r="S19" s="240"/>
    </row>
    <row r="20" spans="1:19" ht="18.75" customHeight="1" x14ac:dyDescent="0.25">
      <c r="A20" s="151" t="s">
        <v>97</v>
      </c>
      <c r="B20" s="141"/>
      <c r="C20" s="152"/>
      <c r="D20" s="152">
        <f>H20</f>
        <v>4733261</v>
      </c>
      <c r="E20" s="152"/>
      <c r="F20" s="152">
        <v>4666323</v>
      </c>
      <c r="G20" s="152"/>
      <c r="H20" s="152">
        <v>4733261</v>
      </c>
      <c r="I20" s="152"/>
      <c r="J20" s="152">
        <v>4666323</v>
      </c>
      <c r="Q20" s="104"/>
      <c r="S20" s="240"/>
    </row>
    <row r="21" spans="1:19" ht="18.75" customHeight="1" x14ac:dyDescent="0.25">
      <c r="A21" s="151" t="s">
        <v>78</v>
      </c>
      <c r="B21" s="141"/>
      <c r="C21" s="145"/>
      <c r="D21" s="152">
        <f t="shared" ref="D21:D23" si="1">H21</f>
        <v>212681</v>
      </c>
      <c r="E21" s="152"/>
      <c r="F21" s="152">
        <v>639559</v>
      </c>
      <c r="G21" s="152"/>
      <c r="H21" s="152">
        <v>212681</v>
      </c>
      <c r="I21" s="152"/>
      <c r="J21" s="152">
        <v>639559</v>
      </c>
      <c r="Q21" s="104"/>
      <c r="S21" s="240"/>
    </row>
    <row r="22" spans="1:19" ht="18.75" customHeight="1" x14ac:dyDescent="0.25">
      <c r="A22" s="151" t="s">
        <v>65</v>
      </c>
      <c r="B22" s="141"/>
      <c r="C22" s="145"/>
      <c r="D22" s="152">
        <f t="shared" si="1"/>
        <v>110302</v>
      </c>
      <c r="E22" s="152"/>
      <c r="F22" s="152">
        <v>91856</v>
      </c>
      <c r="G22" s="152"/>
      <c r="H22" s="152">
        <v>110302</v>
      </c>
      <c r="I22" s="152"/>
      <c r="J22" s="152">
        <v>91856</v>
      </c>
      <c r="Q22" s="104"/>
      <c r="S22" s="240"/>
    </row>
    <row r="23" spans="1:19" ht="18.75" customHeight="1" x14ac:dyDescent="0.25">
      <c r="A23" s="151" t="s">
        <v>193</v>
      </c>
      <c r="B23" s="241"/>
      <c r="C23" s="145"/>
      <c r="D23" s="152">
        <f t="shared" si="1"/>
        <v>4289</v>
      </c>
      <c r="E23" s="152"/>
      <c r="F23" s="242">
        <v>0</v>
      </c>
      <c r="G23" s="152"/>
      <c r="H23" s="152">
        <v>4289</v>
      </c>
      <c r="I23" s="152"/>
      <c r="J23" s="242">
        <v>0</v>
      </c>
      <c r="Q23" s="104"/>
      <c r="S23" s="240"/>
    </row>
    <row r="24" spans="1:19" ht="18.75" customHeight="1" x14ac:dyDescent="0.25">
      <c r="A24" s="120" t="s">
        <v>9</v>
      </c>
      <c r="B24" s="141"/>
      <c r="C24" s="145"/>
      <c r="D24" s="17">
        <f>SUM(D20:D23)</f>
        <v>5060533</v>
      </c>
      <c r="E24" s="154"/>
      <c r="F24" s="17">
        <f>SUM(F20:F23)</f>
        <v>5397738</v>
      </c>
      <c r="G24" s="154"/>
      <c r="H24" s="17">
        <f>SUM(H20:H23)</f>
        <v>5060533</v>
      </c>
      <c r="I24" s="154"/>
      <c r="J24" s="17">
        <f>SUM(J20:J23)</f>
        <v>5397738</v>
      </c>
      <c r="Q24" s="104"/>
      <c r="S24" s="240"/>
    </row>
    <row r="25" spans="1:19" ht="13.2" customHeight="1" x14ac:dyDescent="0.25">
      <c r="A25" s="120"/>
      <c r="B25" s="141"/>
      <c r="C25" s="145"/>
      <c r="D25" s="19"/>
      <c r="E25" s="154"/>
      <c r="F25" s="19"/>
      <c r="G25" s="154"/>
      <c r="H25" s="154"/>
      <c r="I25" s="154"/>
      <c r="J25" s="154"/>
      <c r="Q25" s="104"/>
      <c r="S25" s="240"/>
    </row>
    <row r="26" spans="1:19" ht="20.399999999999999" customHeight="1" x14ac:dyDescent="0.25">
      <c r="A26" s="120" t="s">
        <v>131</v>
      </c>
      <c r="B26" s="141"/>
      <c r="C26" s="145"/>
      <c r="D26" s="19">
        <f>D17-D24</f>
        <v>-267960</v>
      </c>
      <c r="E26" s="154"/>
      <c r="F26" s="19">
        <v>162769</v>
      </c>
      <c r="G26" s="154"/>
      <c r="H26" s="19">
        <f>H17-H24</f>
        <v>-136954</v>
      </c>
      <c r="I26" s="154"/>
      <c r="J26" s="19">
        <v>311896</v>
      </c>
      <c r="Q26" s="104"/>
      <c r="S26" s="240"/>
    </row>
    <row r="27" spans="1:19" ht="20.399999999999999" customHeight="1" x14ac:dyDescent="0.25">
      <c r="A27" s="151" t="s">
        <v>162</v>
      </c>
      <c r="B27" s="141"/>
      <c r="C27" s="145"/>
      <c r="D27" s="19"/>
      <c r="E27" s="154"/>
      <c r="F27" s="19"/>
      <c r="G27" s="154"/>
      <c r="H27" s="19"/>
      <c r="I27" s="154"/>
      <c r="J27" s="19"/>
      <c r="Q27" s="104"/>
      <c r="S27" s="240"/>
    </row>
    <row r="28" spans="1:19" ht="20.399999999999999" customHeight="1" x14ac:dyDescent="0.25">
      <c r="A28" s="151" t="s">
        <v>114</v>
      </c>
      <c r="B28" s="141" t="s">
        <v>170</v>
      </c>
      <c r="C28" s="141"/>
      <c r="D28" s="48">
        <v>1145349</v>
      </c>
      <c r="E28" s="156"/>
      <c r="F28" s="48">
        <v>2079010</v>
      </c>
      <c r="G28" s="157"/>
      <c r="H28" s="80">
        <v>0</v>
      </c>
      <c r="I28" s="246"/>
      <c r="J28" s="80">
        <v>0</v>
      </c>
      <c r="Q28" s="104"/>
      <c r="S28" s="240"/>
    </row>
    <row r="29" spans="1:19" ht="20.399999999999999" customHeight="1" x14ac:dyDescent="0.25">
      <c r="A29" s="143" t="s">
        <v>85</v>
      </c>
      <c r="B29" s="143"/>
      <c r="D29" s="181">
        <v>-404</v>
      </c>
      <c r="E29" s="10" t="s">
        <v>154</v>
      </c>
      <c r="F29" s="181">
        <v>-320</v>
      </c>
      <c r="G29" s="1"/>
      <c r="H29" s="181">
        <v>-404</v>
      </c>
      <c r="I29" s="1"/>
      <c r="J29" s="181">
        <v>-320</v>
      </c>
      <c r="Q29" s="104"/>
      <c r="S29" s="240"/>
    </row>
    <row r="30" spans="1:19" ht="18.75" customHeight="1" x14ac:dyDescent="0.25">
      <c r="A30" s="120" t="s">
        <v>133</v>
      </c>
      <c r="B30" s="141"/>
      <c r="C30" s="145"/>
      <c r="D30" s="19">
        <f>SUM(D26:D29)</f>
        <v>876985</v>
      </c>
      <c r="E30" s="131"/>
      <c r="F30" s="19">
        <v>2241459</v>
      </c>
      <c r="G30" s="131"/>
      <c r="H30" s="19">
        <f>SUM(H26:H29)</f>
        <v>-137358</v>
      </c>
      <c r="I30" s="131"/>
      <c r="J30" s="19">
        <v>311576</v>
      </c>
      <c r="Q30" s="104"/>
      <c r="S30" s="240"/>
    </row>
    <row r="31" spans="1:19" ht="18.75" customHeight="1" x14ac:dyDescent="0.25">
      <c r="A31" s="151" t="s">
        <v>173</v>
      </c>
      <c r="B31" s="141"/>
      <c r="C31" s="145"/>
      <c r="D31" s="80">
        <v>74603</v>
      </c>
      <c r="E31" s="182"/>
      <c r="F31" s="80">
        <v>-23523</v>
      </c>
      <c r="G31" s="182"/>
      <c r="H31" s="80">
        <v>74603</v>
      </c>
      <c r="I31" s="182"/>
      <c r="J31" s="80">
        <v>-23523</v>
      </c>
      <c r="Q31" s="104"/>
      <c r="S31" s="240"/>
    </row>
    <row r="32" spans="1:19" ht="18.75" customHeight="1" thickBot="1" x14ac:dyDescent="0.3">
      <c r="A32" s="120" t="s">
        <v>129</v>
      </c>
      <c r="B32" s="141"/>
      <c r="C32" s="145"/>
      <c r="D32" s="21">
        <f>SUM(D30:D31)</f>
        <v>951588</v>
      </c>
      <c r="E32" s="131"/>
      <c r="F32" s="21">
        <v>2217936</v>
      </c>
      <c r="G32" s="131"/>
      <c r="H32" s="21">
        <f>SUM(H30:H31)</f>
        <v>-62755</v>
      </c>
      <c r="I32" s="131"/>
      <c r="J32" s="21">
        <v>288053</v>
      </c>
      <c r="Q32" s="104"/>
      <c r="S32" s="240"/>
    </row>
    <row r="33" spans="1:19" ht="13.2" customHeight="1" thickTop="1" x14ac:dyDescent="0.25">
      <c r="A33" s="120"/>
      <c r="B33" s="141"/>
      <c r="C33" s="145"/>
      <c r="D33" s="19"/>
      <c r="E33" s="154"/>
      <c r="F33" s="19"/>
      <c r="G33" s="154"/>
      <c r="H33" s="154"/>
      <c r="I33" s="154"/>
      <c r="J33" s="154"/>
      <c r="Q33" s="104"/>
      <c r="S33" s="240"/>
    </row>
    <row r="34" spans="1:19" ht="18.75" customHeight="1" x14ac:dyDescent="0.25">
      <c r="A34" s="120" t="s">
        <v>143</v>
      </c>
      <c r="B34" s="141"/>
      <c r="C34" s="142"/>
      <c r="D34" s="159"/>
      <c r="E34" s="160"/>
      <c r="F34" s="160"/>
      <c r="G34" s="160"/>
      <c r="H34" s="159"/>
      <c r="I34" s="160"/>
      <c r="J34" s="160"/>
      <c r="Q34" s="104"/>
      <c r="S34" s="240"/>
    </row>
    <row r="35" spans="1:19" ht="18.75" customHeight="1" thickBot="1" x14ac:dyDescent="0.3">
      <c r="A35" s="151" t="s">
        <v>144</v>
      </c>
      <c r="B35" s="141"/>
      <c r="C35" s="142"/>
      <c r="D35" s="176">
        <f>D32/201600</f>
        <v>4.7201785714285718</v>
      </c>
      <c r="E35" s="160"/>
      <c r="F35" s="176">
        <v>11.001666666666667</v>
      </c>
      <c r="G35" s="160"/>
      <c r="H35" s="176">
        <f>H32/201600</f>
        <v>-0.3112847222222222</v>
      </c>
      <c r="I35" s="160"/>
      <c r="J35" s="176">
        <v>1.4288343253968254</v>
      </c>
      <c r="Q35" s="104"/>
      <c r="S35" s="240"/>
    </row>
    <row r="36" spans="1:19" ht="13.2" customHeight="1" thickTop="1" x14ac:dyDescent="0.25">
      <c r="A36" s="120"/>
      <c r="B36" s="141"/>
      <c r="C36" s="145"/>
      <c r="D36" s="19"/>
      <c r="E36" s="154"/>
      <c r="F36" s="19"/>
      <c r="G36" s="154"/>
      <c r="H36" s="154"/>
      <c r="I36" s="154"/>
      <c r="J36" s="154"/>
      <c r="Q36" s="104"/>
      <c r="S36" s="240"/>
    </row>
    <row r="37" spans="1:19" ht="18.75" customHeight="1" x14ac:dyDescent="0.25">
      <c r="A37" s="120" t="s">
        <v>58</v>
      </c>
      <c r="B37" s="141"/>
      <c r="C37" s="142"/>
      <c r="D37" s="142"/>
      <c r="E37" s="142"/>
      <c r="F37" s="142"/>
      <c r="G37" s="142"/>
      <c r="H37" s="142"/>
      <c r="I37" s="142"/>
      <c r="J37" s="142"/>
      <c r="Q37" s="104"/>
      <c r="S37" s="240"/>
    </row>
    <row r="38" spans="1:19" ht="18.75" customHeight="1" x14ac:dyDescent="0.25">
      <c r="A38" s="120" t="s">
        <v>53</v>
      </c>
      <c r="B38" s="141"/>
      <c r="C38" s="142"/>
      <c r="D38" s="144"/>
      <c r="E38" s="142"/>
      <c r="F38" s="144"/>
      <c r="G38" s="142"/>
      <c r="H38" s="142"/>
      <c r="I38" s="142"/>
      <c r="J38" s="142"/>
      <c r="Q38" s="104"/>
      <c r="S38" s="240"/>
    </row>
    <row r="39" spans="1:19" ht="18.75" customHeight="1" x14ac:dyDescent="0.25">
      <c r="A39" s="120"/>
      <c r="B39" s="141"/>
      <c r="C39" s="145"/>
      <c r="D39" s="146"/>
      <c r="E39" s="147"/>
      <c r="F39" s="145"/>
      <c r="G39" s="145"/>
      <c r="H39" s="146"/>
      <c r="I39" s="147"/>
      <c r="J39" s="148"/>
      <c r="Q39" s="104"/>
      <c r="S39" s="240"/>
    </row>
    <row r="40" spans="1:19" ht="18.75" customHeight="1" x14ac:dyDescent="0.25">
      <c r="A40" s="120"/>
      <c r="B40" s="141"/>
      <c r="C40" s="145"/>
      <c r="D40" s="262" t="s">
        <v>61</v>
      </c>
      <c r="E40" s="262"/>
      <c r="F40" s="262"/>
      <c r="G40" s="145"/>
      <c r="H40" s="262" t="s">
        <v>76</v>
      </c>
      <c r="I40" s="262"/>
      <c r="J40" s="262"/>
      <c r="Q40" s="104"/>
      <c r="S40" s="240"/>
    </row>
    <row r="41" spans="1:19" ht="18.75" customHeight="1" x14ac:dyDescent="0.25">
      <c r="A41" s="120"/>
      <c r="B41" s="141"/>
      <c r="C41" s="145"/>
      <c r="D41" s="262" t="s">
        <v>62</v>
      </c>
      <c r="E41" s="262"/>
      <c r="F41" s="262"/>
      <c r="G41" s="145"/>
      <c r="H41" s="262" t="s">
        <v>77</v>
      </c>
      <c r="I41" s="262"/>
      <c r="J41" s="262"/>
      <c r="Q41" s="104"/>
      <c r="S41" s="240"/>
    </row>
    <row r="42" spans="1:19" ht="18.75" customHeight="1" x14ac:dyDescent="0.25">
      <c r="A42" s="120"/>
      <c r="B42" s="141"/>
      <c r="C42" s="145"/>
      <c r="D42" s="259" t="s">
        <v>149</v>
      </c>
      <c r="E42" s="259"/>
      <c r="F42" s="259"/>
      <c r="G42" s="145"/>
      <c r="H42" s="259" t="s">
        <v>149</v>
      </c>
      <c r="I42" s="259"/>
      <c r="J42" s="259"/>
      <c r="Q42" s="104"/>
      <c r="S42" s="240"/>
    </row>
    <row r="43" spans="1:19" ht="18.75" customHeight="1" x14ac:dyDescent="0.25">
      <c r="A43" s="120"/>
      <c r="B43" s="141"/>
      <c r="C43" s="145"/>
      <c r="D43" s="260" t="s">
        <v>148</v>
      </c>
      <c r="E43" s="259"/>
      <c r="F43" s="259"/>
      <c r="G43" s="145"/>
      <c r="H43" s="260" t="s">
        <v>148</v>
      </c>
      <c r="I43" s="259"/>
      <c r="J43" s="259"/>
      <c r="Q43" s="104"/>
      <c r="S43" s="240"/>
    </row>
    <row r="44" spans="1:19" ht="18.75" customHeight="1" x14ac:dyDescent="0.25">
      <c r="A44" s="120"/>
      <c r="B44" s="188" t="s">
        <v>7</v>
      </c>
      <c r="C44" s="145"/>
      <c r="D44" s="146">
        <v>2023</v>
      </c>
      <c r="E44" s="192"/>
      <c r="F44" s="146">
        <v>2022</v>
      </c>
      <c r="G44" s="145"/>
      <c r="H44" s="146">
        <v>2023</v>
      </c>
      <c r="I44" s="192"/>
      <c r="J44" s="146">
        <v>2022</v>
      </c>
      <c r="Q44" s="104"/>
      <c r="S44" s="240"/>
    </row>
    <row r="45" spans="1:19" ht="18.75" customHeight="1" x14ac:dyDescent="0.25">
      <c r="A45" s="120"/>
      <c r="B45" s="171"/>
      <c r="C45" s="145"/>
      <c r="D45" s="146"/>
      <c r="E45" s="170"/>
      <c r="F45" s="146"/>
      <c r="G45" s="145"/>
      <c r="H45" s="146"/>
      <c r="I45" s="170"/>
      <c r="J45" s="146"/>
      <c r="Q45" s="104"/>
      <c r="S45" s="240"/>
    </row>
    <row r="46" spans="1:19" ht="18.75" customHeight="1" x14ac:dyDescent="0.25">
      <c r="A46" s="120"/>
      <c r="B46" s="141"/>
      <c r="C46" s="145"/>
      <c r="D46" s="261" t="s">
        <v>45</v>
      </c>
      <c r="E46" s="261"/>
      <c r="F46" s="261"/>
      <c r="G46" s="261"/>
      <c r="H46" s="261"/>
      <c r="I46" s="261"/>
      <c r="J46" s="261"/>
      <c r="Q46" s="104"/>
      <c r="S46" s="240"/>
    </row>
    <row r="47" spans="1:19" ht="18.75" customHeight="1" x14ac:dyDescent="0.25">
      <c r="A47" s="150" t="s">
        <v>129</v>
      </c>
      <c r="B47" s="141"/>
      <c r="C47" s="145"/>
      <c r="D47" s="19">
        <f>D32</f>
        <v>951588</v>
      </c>
      <c r="E47" s="19"/>
      <c r="F47" s="19">
        <v>2217936</v>
      </c>
      <c r="G47" s="19"/>
      <c r="H47" s="19">
        <f>H32</f>
        <v>-62755</v>
      </c>
      <c r="I47" s="19"/>
      <c r="J47" s="19">
        <v>288053</v>
      </c>
      <c r="Q47" s="104"/>
      <c r="S47" s="240"/>
    </row>
    <row r="48" spans="1:19" ht="18.75" customHeight="1" x14ac:dyDescent="0.25">
      <c r="A48" s="120"/>
      <c r="B48" s="141"/>
      <c r="C48" s="145"/>
      <c r="D48" s="19"/>
      <c r="E48" s="154"/>
      <c r="F48" s="19"/>
      <c r="G48" s="154"/>
      <c r="H48" s="154"/>
      <c r="I48" s="154"/>
      <c r="J48" s="154"/>
      <c r="M48" s="161"/>
      <c r="Q48" s="104"/>
      <c r="S48" s="240"/>
    </row>
    <row r="49" spans="1:19" ht="18.75" customHeight="1" x14ac:dyDescent="0.25">
      <c r="A49" s="120" t="s">
        <v>20</v>
      </c>
      <c r="B49" s="141"/>
      <c r="C49" s="142"/>
      <c r="D49" s="159"/>
      <c r="E49" s="160"/>
      <c r="F49" s="160"/>
      <c r="G49" s="160"/>
      <c r="H49" s="159"/>
      <c r="I49" s="160"/>
      <c r="J49" s="160"/>
      <c r="Q49" s="104"/>
      <c r="S49" s="240"/>
    </row>
    <row r="50" spans="1:19" ht="18.75" customHeight="1" x14ac:dyDescent="0.25">
      <c r="A50" s="150" t="s">
        <v>66</v>
      </c>
      <c r="C50" s="142"/>
      <c r="D50" s="160"/>
      <c r="E50" s="160"/>
      <c r="F50" s="160"/>
      <c r="G50" s="160"/>
      <c r="H50" s="160"/>
      <c r="I50" s="160"/>
      <c r="J50" s="160"/>
      <c r="Q50" s="104"/>
      <c r="S50" s="240"/>
    </row>
    <row r="51" spans="1:19" ht="18.75" customHeight="1" x14ac:dyDescent="0.25">
      <c r="A51" s="162" t="s">
        <v>38</v>
      </c>
      <c r="C51" s="142"/>
      <c r="D51" s="160"/>
      <c r="E51" s="160"/>
      <c r="F51" s="160"/>
      <c r="G51" s="160"/>
      <c r="H51" s="160"/>
      <c r="I51" s="160"/>
      <c r="J51" s="160"/>
      <c r="Q51" s="104"/>
      <c r="S51" s="240"/>
    </row>
    <row r="52" spans="1:19" ht="18.75" customHeight="1" x14ac:dyDescent="0.25">
      <c r="A52" s="151" t="s">
        <v>79</v>
      </c>
      <c r="B52" s="141">
        <v>4</v>
      </c>
      <c r="C52" s="145"/>
      <c r="D52" s="30">
        <v>326456</v>
      </c>
      <c r="E52" s="156"/>
      <c r="F52" s="30">
        <v>104022</v>
      </c>
      <c r="G52" s="101"/>
      <c r="H52" s="183">
        <v>0</v>
      </c>
      <c r="I52" s="101"/>
      <c r="J52" s="183">
        <v>0</v>
      </c>
      <c r="Q52" s="104"/>
      <c r="S52" s="240"/>
    </row>
    <row r="53" spans="1:19" ht="18.75" customHeight="1" x14ac:dyDescent="0.25">
      <c r="A53" s="120" t="s">
        <v>81</v>
      </c>
      <c r="B53" s="141"/>
      <c r="C53" s="145"/>
      <c r="D53" s="47"/>
      <c r="E53" s="156"/>
      <c r="F53" s="47"/>
      <c r="G53" s="156"/>
      <c r="H53" s="20"/>
      <c r="I53" s="156"/>
      <c r="J53" s="20"/>
      <c r="Q53" s="104"/>
      <c r="S53" s="240"/>
    </row>
    <row r="54" spans="1:19" ht="18.75" customHeight="1" x14ac:dyDescent="0.25">
      <c r="A54" s="121" t="s">
        <v>80</v>
      </c>
      <c r="B54" s="141"/>
      <c r="C54" s="142"/>
      <c r="D54" s="78">
        <f>SUM(D52:D53)</f>
        <v>326456</v>
      </c>
      <c r="E54" s="163"/>
      <c r="F54" s="78">
        <v>104022</v>
      </c>
      <c r="G54" s="163"/>
      <c r="H54" s="78">
        <f>SUM(H53:H53)</f>
        <v>0</v>
      </c>
      <c r="I54" s="163"/>
      <c r="J54" s="78">
        <v>0</v>
      </c>
      <c r="Q54" s="104"/>
      <c r="S54" s="240"/>
    </row>
    <row r="55" spans="1:19" ht="18.75" customHeight="1" x14ac:dyDescent="0.25">
      <c r="A55" s="120"/>
      <c r="B55" s="141"/>
      <c r="C55" s="142"/>
      <c r="D55" s="32"/>
      <c r="E55" s="163"/>
      <c r="F55" s="32"/>
      <c r="G55" s="163"/>
      <c r="H55" s="32"/>
      <c r="I55" s="163"/>
      <c r="J55" s="32"/>
      <c r="Q55" s="104"/>
      <c r="S55" s="240"/>
    </row>
    <row r="56" spans="1:19" ht="18.75" customHeight="1" x14ac:dyDescent="0.25">
      <c r="A56" s="150" t="s">
        <v>41</v>
      </c>
      <c r="B56" s="141"/>
      <c r="C56" s="142"/>
      <c r="D56" s="32"/>
      <c r="E56" s="163"/>
      <c r="F56" s="32"/>
      <c r="G56" s="163"/>
      <c r="H56" s="32"/>
      <c r="I56" s="163"/>
      <c r="J56" s="32"/>
      <c r="Q56" s="104"/>
      <c r="S56" s="240"/>
    </row>
    <row r="57" spans="1:19" ht="18.75" customHeight="1" x14ac:dyDescent="0.25">
      <c r="A57" s="162" t="s">
        <v>38</v>
      </c>
      <c r="B57" s="141"/>
      <c r="C57" s="142"/>
      <c r="D57" s="32"/>
      <c r="E57" s="163"/>
      <c r="F57" s="32"/>
      <c r="G57" s="163"/>
      <c r="H57" s="32"/>
      <c r="I57" s="163"/>
      <c r="J57" s="32"/>
      <c r="Q57" s="104"/>
      <c r="S57" s="240"/>
    </row>
    <row r="58" spans="1:19" ht="18.75" customHeight="1" x14ac:dyDescent="0.25">
      <c r="A58" s="151" t="s">
        <v>101</v>
      </c>
      <c r="B58" s="141"/>
      <c r="C58" s="145"/>
      <c r="Q58" s="104"/>
      <c r="S58" s="240"/>
    </row>
    <row r="59" spans="1:19" ht="18.75" customHeight="1" x14ac:dyDescent="0.25">
      <c r="A59" s="151" t="s">
        <v>99</v>
      </c>
      <c r="B59" s="72">
        <v>3</v>
      </c>
      <c r="C59" s="145"/>
      <c r="D59" s="80">
        <v>972466</v>
      </c>
      <c r="E59" s="156"/>
      <c r="F59" s="80">
        <v>251768</v>
      </c>
      <c r="G59" s="156"/>
      <c r="H59" s="80">
        <v>972466</v>
      </c>
      <c r="I59" s="156"/>
      <c r="J59" s="80">
        <v>251768</v>
      </c>
      <c r="K59" s="153"/>
      <c r="L59" s="166"/>
      <c r="Q59" s="104"/>
      <c r="S59" s="240"/>
    </row>
    <row r="60" spans="1:19" s="102" customFormat="1" ht="18.75" customHeight="1" x14ac:dyDescent="0.25">
      <c r="A60" s="63" t="s">
        <v>135</v>
      </c>
      <c r="B60" s="2"/>
      <c r="C60" s="49"/>
      <c r="D60" s="20"/>
      <c r="E60" s="31"/>
      <c r="F60" s="190"/>
      <c r="G60" s="31"/>
      <c r="H60" s="20"/>
      <c r="I60" s="31"/>
      <c r="J60" s="190"/>
      <c r="L60" s="127"/>
      <c r="M60" s="103"/>
      <c r="N60" s="103"/>
      <c r="O60" s="103"/>
      <c r="P60" s="103"/>
      <c r="Q60" s="104"/>
      <c r="S60" s="240"/>
    </row>
    <row r="61" spans="1:19" s="102" customFormat="1" ht="18.75" customHeight="1" x14ac:dyDescent="0.25">
      <c r="A61" s="63" t="s">
        <v>136</v>
      </c>
      <c r="B61" s="2">
        <v>4</v>
      </c>
      <c r="C61" s="10"/>
      <c r="D61" s="47">
        <v>352436</v>
      </c>
      <c r="E61" s="47"/>
      <c r="F61" s="47">
        <v>-291233</v>
      </c>
      <c r="G61" s="47"/>
      <c r="H61" s="47">
        <v>0</v>
      </c>
      <c r="I61" s="47"/>
      <c r="J61" s="47">
        <v>0</v>
      </c>
      <c r="K61" s="127"/>
      <c r="M61" s="103"/>
      <c r="N61" s="103"/>
      <c r="O61" s="103"/>
      <c r="P61" s="103"/>
      <c r="Q61" s="104"/>
      <c r="S61" s="240"/>
    </row>
    <row r="62" spans="1:19" s="101" customFormat="1" ht="18.75" customHeight="1" x14ac:dyDescent="0.25">
      <c r="A62" s="151" t="s">
        <v>121</v>
      </c>
      <c r="B62" s="141"/>
      <c r="C62" s="142"/>
      <c r="D62" s="143"/>
      <c r="E62" s="143"/>
      <c r="F62" s="143"/>
      <c r="G62" s="143"/>
      <c r="H62" s="143"/>
      <c r="I62" s="143"/>
      <c r="J62" s="143"/>
      <c r="K62" s="143"/>
      <c r="L62" s="143"/>
      <c r="Q62" s="104"/>
      <c r="S62" s="240"/>
    </row>
    <row r="63" spans="1:19" s="101" customFormat="1" ht="18.75" customHeight="1" x14ac:dyDescent="0.25">
      <c r="A63" s="142" t="s">
        <v>120</v>
      </c>
      <c r="B63" s="141"/>
      <c r="C63" s="142"/>
      <c r="D63" s="125">
        <v>-194493</v>
      </c>
      <c r="E63" s="156"/>
      <c r="F63" s="125">
        <v>-50674</v>
      </c>
      <c r="G63" s="156"/>
      <c r="H63" s="125">
        <v>-194493</v>
      </c>
      <c r="I63" s="156"/>
      <c r="J63" s="125">
        <v>-50674</v>
      </c>
      <c r="K63" s="143"/>
      <c r="L63" s="166"/>
      <c r="Q63" s="104"/>
      <c r="S63" s="240"/>
    </row>
    <row r="64" spans="1:19" s="101" customFormat="1" ht="18.75" customHeight="1" x14ac:dyDescent="0.25">
      <c r="A64" s="120" t="s">
        <v>122</v>
      </c>
      <c r="B64" s="141"/>
      <c r="C64" s="142"/>
      <c r="D64" s="20"/>
      <c r="E64" s="156"/>
      <c r="F64" s="47"/>
      <c r="G64" s="156"/>
      <c r="H64" s="20"/>
      <c r="I64" s="156"/>
      <c r="J64" s="20"/>
      <c r="K64" s="143"/>
      <c r="L64" s="143"/>
      <c r="Q64" s="104"/>
      <c r="S64" s="240"/>
    </row>
    <row r="65" spans="1:19" s="101" customFormat="1" ht="18.75" customHeight="1" x14ac:dyDescent="0.25">
      <c r="A65" s="120" t="s">
        <v>118</v>
      </c>
      <c r="B65" s="141"/>
      <c r="C65" s="142"/>
      <c r="D65" s="87">
        <f>SUM(D59:D63)</f>
        <v>1130409</v>
      </c>
      <c r="E65" s="158"/>
      <c r="F65" s="87">
        <v>-90139</v>
      </c>
      <c r="G65" s="158"/>
      <c r="H65" s="87">
        <f>SUM(H59:H63)</f>
        <v>777973</v>
      </c>
      <c r="I65" s="158"/>
      <c r="J65" s="87">
        <v>201094</v>
      </c>
      <c r="K65" s="143"/>
      <c r="L65" s="143"/>
      <c r="Q65" s="104"/>
      <c r="S65" s="240"/>
    </row>
    <row r="66" spans="1:19" s="101" customFormat="1" ht="18.75" customHeight="1" x14ac:dyDescent="0.25">
      <c r="A66" s="120" t="s">
        <v>163</v>
      </c>
      <c r="B66" s="141"/>
      <c r="C66" s="142"/>
      <c r="D66" s="143"/>
      <c r="E66" s="143"/>
      <c r="F66" s="143"/>
      <c r="G66" s="143"/>
      <c r="H66" s="143"/>
      <c r="I66" s="143"/>
      <c r="J66" s="143"/>
      <c r="K66" s="143"/>
      <c r="L66" s="143"/>
      <c r="Q66" s="104"/>
      <c r="S66" s="240"/>
    </row>
    <row r="67" spans="1:19" ht="18.75" customHeight="1" x14ac:dyDescent="0.25">
      <c r="A67" s="120" t="s">
        <v>150</v>
      </c>
      <c r="B67" s="141"/>
      <c r="C67" s="142"/>
      <c r="D67" s="87">
        <f>SUM(D54,D65)</f>
        <v>1456865</v>
      </c>
      <c r="E67" s="158"/>
      <c r="F67" s="87">
        <v>13883</v>
      </c>
      <c r="G67" s="158"/>
      <c r="H67" s="87">
        <f>SUM(H54,H65)</f>
        <v>777973</v>
      </c>
      <c r="I67" s="158"/>
      <c r="J67" s="87">
        <v>201094</v>
      </c>
      <c r="Q67" s="104"/>
      <c r="S67" s="240"/>
    </row>
    <row r="68" spans="1:19" ht="18.75" customHeight="1" thickBot="1" x14ac:dyDescent="0.3">
      <c r="A68" s="120" t="s">
        <v>147</v>
      </c>
      <c r="C68" s="142"/>
      <c r="D68" s="111">
        <f>SUM(D47,D67)</f>
        <v>2408453</v>
      </c>
      <c r="E68" s="163"/>
      <c r="F68" s="111">
        <v>2231819</v>
      </c>
      <c r="G68" s="163"/>
      <c r="H68" s="111">
        <f>SUM(H47,H67)</f>
        <v>715218</v>
      </c>
      <c r="I68" s="163"/>
      <c r="J68" s="111">
        <v>489147</v>
      </c>
      <c r="Q68" s="104"/>
      <c r="S68" s="240"/>
    </row>
    <row r="69" spans="1:19" ht="18.75" customHeight="1" thickTop="1" x14ac:dyDescent="0.25">
      <c r="A69" s="120"/>
      <c r="C69" s="142"/>
      <c r="D69" s="32"/>
      <c r="E69" s="163"/>
      <c r="F69" s="32"/>
      <c r="G69" s="163"/>
      <c r="H69" s="32"/>
      <c r="I69" s="163"/>
      <c r="J69" s="32"/>
    </row>
    <row r="70" spans="1:19" ht="18.75" customHeight="1" x14ac:dyDescent="0.25">
      <c r="A70" s="151"/>
      <c r="B70" s="141"/>
      <c r="C70" s="145"/>
      <c r="D70" s="47"/>
      <c r="E70" s="156"/>
      <c r="F70" s="47"/>
      <c r="G70" s="156"/>
      <c r="H70" s="20"/>
      <c r="I70" s="156"/>
      <c r="J70" s="20"/>
    </row>
    <row r="71" spans="1:19" ht="18.75" customHeight="1" x14ac:dyDescent="0.25">
      <c r="A71" s="143"/>
      <c r="B71" s="143"/>
      <c r="D71" s="164"/>
      <c r="E71" s="164"/>
      <c r="F71" s="164"/>
      <c r="G71" s="164"/>
      <c r="H71" s="164"/>
      <c r="I71" s="164"/>
      <c r="J71" s="164"/>
    </row>
    <row r="72" spans="1:19" ht="18.75" customHeight="1" x14ac:dyDescent="0.25">
      <c r="A72" s="143"/>
      <c r="B72" s="143"/>
      <c r="D72" s="164"/>
      <c r="E72" s="164"/>
      <c r="F72" s="164"/>
      <c r="G72" s="164"/>
      <c r="H72" s="164"/>
      <c r="I72" s="164"/>
      <c r="J72" s="164"/>
    </row>
    <row r="73" spans="1:19" ht="18.75" customHeight="1" x14ac:dyDescent="0.25">
      <c r="A73" s="143"/>
      <c r="B73" s="143"/>
      <c r="D73" s="164"/>
      <c r="E73" s="164"/>
      <c r="F73" s="164"/>
      <c r="G73" s="164"/>
      <c r="H73" s="164"/>
      <c r="I73" s="164"/>
      <c r="J73" s="164"/>
    </row>
    <row r="74" spans="1:19" ht="18.75" customHeight="1" x14ac:dyDescent="0.25">
      <c r="A74" s="143"/>
      <c r="B74" s="143"/>
      <c r="D74" s="164"/>
      <c r="E74" s="164"/>
      <c r="F74" s="164"/>
      <c r="G74" s="164"/>
      <c r="H74" s="164"/>
      <c r="I74" s="164"/>
      <c r="J74" s="164"/>
    </row>
    <row r="75" spans="1:19" ht="18.75" customHeight="1" x14ac:dyDescent="0.25">
      <c r="A75" s="143"/>
      <c r="B75" s="143"/>
      <c r="D75" s="164"/>
      <c r="E75" s="164"/>
      <c r="F75" s="164"/>
      <c r="G75" s="164"/>
      <c r="H75" s="164"/>
      <c r="I75" s="164"/>
      <c r="J75" s="164"/>
    </row>
    <row r="76" spans="1:19" ht="18.75" customHeight="1" x14ac:dyDescent="0.25">
      <c r="A76" s="143"/>
      <c r="B76" s="143"/>
      <c r="D76" s="164"/>
      <c r="E76" s="164"/>
      <c r="F76" s="164"/>
      <c r="G76" s="164"/>
      <c r="H76" s="164"/>
      <c r="I76" s="164"/>
      <c r="J76" s="164"/>
    </row>
    <row r="77" spans="1:19" ht="18.75" customHeight="1" x14ac:dyDescent="0.25">
      <c r="A77" s="143"/>
      <c r="B77" s="143"/>
      <c r="D77" s="164"/>
      <c r="E77" s="164"/>
      <c r="F77" s="164"/>
      <c r="G77" s="164"/>
      <c r="H77" s="164"/>
      <c r="I77" s="164"/>
      <c r="J77" s="164"/>
    </row>
    <row r="78" spans="1:19" ht="18.75" customHeight="1" x14ac:dyDescent="0.25">
      <c r="A78" s="143"/>
      <c r="B78" s="143"/>
      <c r="D78" s="164"/>
      <c r="E78" s="164"/>
      <c r="F78" s="164"/>
      <c r="G78" s="164"/>
      <c r="H78" s="164"/>
      <c r="I78" s="164"/>
      <c r="J78" s="164"/>
    </row>
    <row r="79" spans="1:19" ht="18.75" customHeight="1" x14ac:dyDescent="0.25">
      <c r="A79" s="143"/>
      <c r="B79" s="143"/>
      <c r="D79" s="164"/>
      <c r="E79" s="164"/>
      <c r="F79" s="164"/>
      <c r="G79" s="164"/>
      <c r="H79" s="164"/>
      <c r="I79" s="164"/>
      <c r="J79" s="164"/>
    </row>
    <row r="80" spans="1:19" ht="18.75" customHeight="1" x14ac:dyDescent="0.25">
      <c r="A80" s="143"/>
      <c r="B80" s="143"/>
      <c r="D80" s="164"/>
      <c r="E80" s="164"/>
      <c r="F80" s="164"/>
      <c r="G80" s="164"/>
      <c r="H80" s="164"/>
      <c r="I80" s="164"/>
      <c r="J80" s="164"/>
    </row>
    <row r="81" spans="1:10" ht="18.75" customHeight="1" x14ac:dyDescent="0.25">
      <c r="A81" s="143"/>
      <c r="B81" s="143"/>
      <c r="D81" s="164"/>
      <c r="E81" s="164"/>
      <c r="F81" s="164"/>
      <c r="G81" s="164"/>
      <c r="H81" s="164"/>
      <c r="I81" s="164"/>
      <c r="J81" s="164"/>
    </row>
    <row r="82" spans="1:10" ht="18.75" customHeight="1" x14ac:dyDescent="0.25">
      <c r="A82" s="143"/>
      <c r="B82" s="143"/>
      <c r="D82" s="164"/>
      <c r="E82" s="164"/>
      <c r="F82" s="164"/>
      <c r="G82" s="164"/>
      <c r="H82" s="164"/>
      <c r="I82" s="164"/>
      <c r="J82" s="164"/>
    </row>
    <row r="83" spans="1:10" ht="18.75" customHeight="1" x14ac:dyDescent="0.25">
      <c r="A83" s="143"/>
      <c r="B83" s="143"/>
      <c r="D83" s="164"/>
      <c r="E83" s="164"/>
      <c r="F83" s="164"/>
      <c r="G83" s="164"/>
      <c r="H83" s="164"/>
      <c r="I83" s="164"/>
      <c r="J83" s="164"/>
    </row>
    <row r="84" spans="1:10" ht="18.75" customHeight="1" x14ac:dyDescent="0.25">
      <c r="A84" s="143"/>
      <c r="B84" s="143"/>
      <c r="D84" s="164"/>
      <c r="E84" s="164"/>
      <c r="F84" s="164"/>
      <c r="G84" s="164"/>
      <c r="H84" s="164"/>
      <c r="I84" s="164"/>
      <c r="J84" s="164"/>
    </row>
    <row r="85" spans="1:10" ht="18.75" customHeight="1" x14ac:dyDescent="0.25">
      <c r="A85" s="143"/>
      <c r="B85" s="143"/>
      <c r="D85" s="164"/>
      <c r="E85" s="164"/>
      <c r="F85" s="164"/>
      <c r="G85" s="164"/>
      <c r="H85" s="164"/>
      <c r="I85" s="164"/>
      <c r="J85" s="164"/>
    </row>
    <row r="86" spans="1:10" ht="18.75" customHeight="1" x14ac:dyDescent="0.25">
      <c r="A86" s="143"/>
      <c r="B86" s="143"/>
      <c r="D86" s="164"/>
      <c r="E86" s="164"/>
      <c r="F86" s="164"/>
      <c r="G86" s="164"/>
      <c r="H86" s="164"/>
      <c r="I86" s="164"/>
      <c r="J86" s="164"/>
    </row>
    <row r="87" spans="1:10" ht="18.75" customHeight="1" x14ac:dyDescent="0.25">
      <c r="A87" s="143"/>
      <c r="B87" s="143"/>
      <c r="D87" s="164"/>
      <c r="E87" s="164"/>
      <c r="F87" s="164"/>
      <c r="G87" s="164"/>
      <c r="H87" s="164"/>
      <c r="I87" s="164"/>
      <c r="J87" s="164"/>
    </row>
    <row r="88" spans="1:10" ht="18.75" customHeight="1" x14ac:dyDescent="0.25">
      <c r="A88" s="143"/>
      <c r="B88" s="143"/>
      <c r="D88" s="164"/>
      <c r="E88" s="164"/>
      <c r="F88" s="164"/>
      <c r="G88" s="164"/>
      <c r="H88" s="164"/>
      <c r="I88" s="164"/>
      <c r="J88" s="164"/>
    </row>
    <row r="89" spans="1:10" ht="18.75" customHeight="1" x14ac:dyDescent="0.25">
      <c r="A89" s="143"/>
      <c r="B89" s="143"/>
      <c r="D89" s="164"/>
      <c r="E89" s="164"/>
      <c r="F89" s="164"/>
      <c r="G89" s="164"/>
      <c r="H89" s="164"/>
      <c r="I89" s="164"/>
      <c r="J89" s="164"/>
    </row>
    <row r="90" spans="1:10" ht="18.75" customHeight="1" x14ac:dyDescent="0.25">
      <c r="A90" s="143"/>
      <c r="B90" s="143"/>
      <c r="D90" s="164"/>
      <c r="E90" s="164"/>
      <c r="F90" s="164"/>
      <c r="G90" s="164"/>
      <c r="H90" s="164"/>
      <c r="I90" s="164"/>
      <c r="J90" s="164"/>
    </row>
    <row r="91" spans="1:10" ht="18.75" customHeight="1" x14ac:dyDescent="0.25">
      <c r="A91" s="143"/>
      <c r="B91" s="143"/>
      <c r="D91" s="164"/>
      <c r="E91" s="164"/>
      <c r="F91" s="164"/>
      <c r="G91" s="164"/>
      <c r="H91" s="164"/>
      <c r="I91" s="164"/>
      <c r="J91" s="164"/>
    </row>
    <row r="92" spans="1:10" ht="18.75" customHeight="1" x14ac:dyDescent="0.25">
      <c r="A92" s="143"/>
      <c r="B92" s="143"/>
      <c r="D92" s="164"/>
      <c r="E92" s="164"/>
      <c r="F92" s="164"/>
      <c r="G92" s="164"/>
      <c r="H92" s="164"/>
      <c r="I92" s="164"/>
      <c r="J92" s="164"/>
    </row>
    <row r="93" spans="1:10" ht="18.75" customHeight="1" x14ac:dyDescent="0.25">
      <c r="A93" s="143"/>
      <c r="B93" s="143"/>
      <c r="D93" s="164"/>
      <c r="E93" s="164"/>
      <c r="F93" s="164"/>
      <c r="G93" s="164"/>
      <c r="H93" s="164"/>
      <c r="I93" s="164"/>
      <c r="J93" s="164"/>
    </row>
    <row r="94" spans="1:10" ht="18.75" customHeight="1" x14ac:dyDescent="0.25">
      <c r="A94" s="143"/>
      <c r="B94" s="143"/>
      <c r="D94" s="164"/>
      <c r="E94" s="164"/>
      <c r="F94" s="164"/>
      <c r="G94" s="164"/>
      <c r="H94" s="164"/>
      <c r="I94" s="164"/>
      <c r="J94" s="164"/>
    </row>
    <row r="95" spans="1:10" ht="18.75" customHeight="1" x14ac:dyDescent="0.25">
      <c r="A95" s="143"/>
      <c r="B95" s="143"/>
      <c r="D95" s="164"/>
      <c r="E95" s="164"/>
      <c r="F95" s="164"/>
      <c r="G95" s="164"/>
      <c r="H95" s="164"/>
      <c r="I95" s="164"/>
      <c r="J95" s="164"/>
    </row>
    <row r="96" spans="1:10" ht="18.75" customHeight="1" x14ac:dyDescent="0.25">
      <c r="A96" s="143"/>
      <c r="B96" s="143"/>
      <c r="D96" s="164"/>
      <c r="E96" s="164"/>
      <c r="F96" s="164"/>
      <c r="G96" s="164"/>
      <c r="H96" s="164"/>
      <c r="I96" s="164"/>
      <c r="J96" s="164"/>
    </row>
    <row r="97" spans="1:10" ht="18.75" customHeight="1" x14ac:dyDescent="0.25">
      <c r="A97" s="143"/>
      <c r="B97" s="143"/>
      <c r="D97" s="164"/>
      <c r="E97" s="164"/>
      <c r="F97" s="164"/>
      <c r="G97" s="164"/>
      <c r="H97" s="164"/>
      <c r="I97" s="164"/>
      <c r="J97" s="164"/>
    </row>
    <row r="98" spans="1:10" ht="18.75" customHeight="1" x14ac:dyDescent="0.25">
      <c r="A98" s="143"/>
      <c r="B98" s="143"/>
      <c r="D98" s="164"/>
      <c r="E98" s="164"/>
      <c r="F98" s="164"/>
      <c r="G98" s="164"/>
      <c r="H98" s="164"/>
      <c r="I98" s="164"/>
      <c r="J98" s="164"/>
    </row>
    <row r="99" spans="1:10" ht="18.75" customHeight="1" x14ac:dyDescent="0.25">
      <c r="A99" s="143"/>
      <c r="B99" s="143"/>
      <c r="D99" s="164"/>
      <c r="E99" s="164"/>
      <c r="F99" s="164"/>
      <c r="G99" s="164"/>
      <c r="H99" s="164"/>
      <c r="I99" s="164"/>
      <c r="J99" s="164"/>
    </row>
    <row r="100" spans="1:10" ht="18.75" customHeight="1" x14ac:dyDescent="0.25">
      <c r="A100" s="143"/>
      <c r="B100" s="143"/>
      <c r="D100" s="164"/>
      <c r="E100" s="164"/>
      <c r="F100" s="164"/>
      <c r="G100" s="164"/>
      <c r="H100" s="164"/>
      <c r="I100" s="164"/>
      <c r="J100" s="164"/>
    </row>
    <row r="101" spans="1:10" ht="18.75" customHeight="1" x14ac:dyDescent="0.25">
      <c r="A101" s="143"/>
      <c r="B101" s="143"/>
      <c r="D101" s="164"/>
      <c r="E101" s="164"/>
      <c r="F101" s="164"/>
      <c r="G101" s="164"/>
      <c r="H101" s="164"/>
      <c r="I101" s="164"/>
      <c r="J101" s="164"/>
    </row>
    <row r="102" spans="1:10" ht="18.75" customHeight="1" x14ac:dyDescent="0.25">
      <c r="A102" s="143"/>
      <c r="B102" s="143"/>
      <c r="D102" s="164"/>
      <c r="E102" s="164"/>
      <c r="F102" s="164"/>
      <c r="G102" s="164"/>
      <c r="H102" s="164"/>
      <c r="I102" s="164"/>
      <c r="J102" s="164"/>
    </row>
    <row r="103" spans="1:10" ht="18.75" customHeight="1" x14ac:dyDescent="0.25">
      <c r="A103" s="143"/>
      <c r="B103" s="143"/>
      <c r="D103" s="164"/>
      <c r="E103" s="164"/>
      <c r="F103" s="164"/>
      <c r="G103" s="164"/>
      <c r="H103" s="164"/>
      <c r="I103" s="164"/>
      <c r="J103" s="164"/>
    </row>
    <row r="104" spans="1:10" ht="18.75" customHeight="1" x14ac:dyDescent="0.25">
      <c r="A104" s="143"/>
      <c r="B104" s="143"/>
      <c r="D104" s="164"/>
      <c r="E104" s="164"/>
      <c r="F104" s="164"/>
      <c r="G104" s="164"/>
      <c r="H104" s="164"/>
      <c r="I104" s="164"/>
      <c r="J104" s="164"/>
    </row>
    <row r="105" spans="1:10" ht="18.75" customHeight="1" x14ac:dyDescent="0.25">
      <c r="A105" s="143"/>
      <c r="B105" s="143"/>
      <c r="D105" s="164"/>
      <c r="E105" s="164"/>
      <c r="F105" s="164"/>
      <c r="G105" s="164"/>
      <c r="H105" s="164"/>
      <c r="I105" s="164"/>
      <c r="J105" s="164"/>
    </row>
    <row r="106" spans="1:10" ht="18.75" customHeight="1" x14ac:dyDescent="0.25">
      <c r="A106" s="143"/>
      <c r="B106" s="143"/>
      <c r="D106" s="164"/>
      <c r="E106" s="164"/>
      <c r="F106" s="164"/>
      <c r="G106" s="164"/>
      <c r="H106" s="164"/>
      <c r="I106" s="164"/>
      <c r="J106" s="164"/>
    </row>
    <row r="107" spans="1:10" ht="18.75" customHeight="1" x14ac:dyDescent="0.25">
      <c r="A107" s="143"/>
      <c r="B107" s="143"/>
      <c r="D107" s="164"/>
      <c r="E107" s="164"/>
      <c r="F107" s="164"/>
      <c r="G107" s="164"/>
      <c r="H107" s="164"/>
      <c r="I107" s="164"/>
      <c r="J107" s="164"/>
    </row>
    <row r="108" spans="1:10" ht="18.75" customHeight="1" x14ac:dyDescent="0.25">
      <c r="A108" s="143"/>
      <c r="B108" s="143"/>
      <c r="D108" s="164"/>
      <c r="E108" s="164"/>
      <c r="F108" s="164"/>
      <c r="G108" s="164"/>
      <c r="H108" s="164"/>
      <c r="I108" s="164"/>
      <c r="J108" s="164"/>
    </row>
    <row r="109" spans="1:10" ht="18.75" customHeight="1" x14ac:dyDescent="0.25">
      <c r="A109" s="143"/>
      <c r="B109" s="143"/>
      <c r="D109" s="164"/>
      <c r="E109" s="164"/>
      <c r="F109" s="164"/>
      <c r="G109" s="164"/>
      <c r="H109" s="164"/>
      <c r="I109" s="164"/>
      <c r="J109" s="164"/>
    </row>
    <row r="110" spans="1:10" ht="18.75" customHeight="1" x14ac:dyDescent="0.25">
      <c r="A110" s="143"/>
      <c r="B110" s="143"/>
      <c r="D110" s="164"/>
      <c r="E110" s="164"/>
      <c r="F110" s="164"/>
      <c r="G110" s="164"/>
      <c r="H110" s="164"/>
      <c r="I110" s="164"/>
      <c r="J110" s="164"/>
    </row>
    <row r="111" spans="1:10" ht="18.75" customHeight="1" x14ac:dyDescent="0.25">
      <c r="A111" s="143"/>
      <c r="B111" s="143"/>
      <c r="D111" s="164"/>
      <c r="E111" s="164"/>
      <c r="F111" s="164"/>
      <c r="G111" s="164"/>
      <c r="H111" s="164"/>
      <c r="I111" s="164"/>
      <c r="J111" s="164"/>
    </row>
    <row r="112" spans="1:10" ht="18.75" customHeight="1" x14ac:dyDescent="0.25">
      <c r="A112" s="143"/>
      <c r="B112" s="143"/>
      <c r="D112" s="164"/>
      <c r="E112" s="164"/>
      <c r="F112" s="164"/>
      <c r="G112" s="164"/>
      <c r="H112" s="164"/>
      <c r="I112" s="164"/>
      <c r="J112" s="164"/>
    </row>
    <row r="113" spans="1:10" ht="18.75" customHeight="1" x14ac:dyDescent="0.25">
      <c r="A113" s="143"/>
      <c r="B113" s="143"/>
      <c r="D113" s="164"/>
      <c r="E113" s="164"/>
      <c r="F113" s="164"/>
      <c r="G113" s="164"/>
      <c r="H113" s="164"/>
      <c r="I113" s="164"/>
      <c r="J113" s="164"/>
    </row>
    <row r="114" spans="1:10" ht="18.75" customHeight="1" x14ac:dyDescent="0.25">
      <c r="A114" s="143"/>
      <c r="B114" s="143"/>
      <c r="D114" s="164"/>
      <c r="E114" s="164"/>
      <c r="F114" s="164"/>
      <c r="G114" s="164"/>
      <c r="H114" s="164"/>
      <c r="I114" s="164"/>
      <c r="J114" s="164"/>
    </row>
    <row r="115" spans="1:10" ht="18.75" customHeight="1" x14ac:dyDescent="0.25">
      <c r="A115" s="143"/>
      <c r="B115" s="143"/>
      <c r="D115" s="164"/>
      <c r="E115" s="164"/>
      <c r="F115" s="164"/>
      <c r="G115" s="164"/>
      <c r="H115" s="164"/>
      <c r="I115" s="164"/>
      <c r="J115" s="164"/>
    </row>
    <row r="116" spans="1:10" ht="18.75" customHeight="1" x14ac:dyDescent="0.25">
      <c r="A116" s="143"/>
      <c r="B116" s="143"/>
      <c r="D116" s="164"/>
      <c r="E116" s="164"/>
      <c r="F116" s="164"/>
      <c r="G116" s="164"/>
      <c r="H116" s="164"/>
      <c r="I116" s="164"/>
      <c r="J116" s="164"/>
    </row>
  </sheetData>
  <mergeCells count="18">
    <mergeCell ref="D41:F41"/>
    <mergeCell ref="H41:J41"/>
    <mergeCell ref="D4:F4"/>
    <mergeCell ref="H4:J4"/>
    <mergeCell ref="D5:F5"/>
    <mergeCell ref="H5:J5"/>
    <mergeCell ref="D6:F6"/>
    <mergeCell ref="H6:J6"/>
    <mergeCell ref="D7:F7"/>
    <mergeCell ref="H7:J7"/>
    <mergeCell ref="D10:J10"/>
    <mergeCell ref="D40:F40"/>
    <mergeCell ref="H40:J40"/>
    <mergeCell ref="D42:F42"/>
    <mergeCell ref="H42:J42"/>
    <mergeCell ref="D43:F43"/>
    <mergeCell ref="H43:J43"/>
    <mergeCell ref="D46:J46"/>
  </mergeCells>
  <pageMargins left="0.7" right="0.4" top="0.5" bottom="0.75" header="0.3" footer="0.3"/>
  <pageSetup paperSize="9" scale="76" firstPageNumber="6" fitToWidth="0" fitToHeight="0" orientation="portrait" useFirstPageNumber="1" r:id="rId1"/>
  <headerFooter>
    <oddFooter>&amp;L   The accompanying notes form an integral part of the interim financial statements.
 &amp;C&amp;P</oddFooter>
  </headerFooter>
  <rowBreaks count="1" manualBreakCount="1">
    <brk id="36" max="9" man="1"/>
  </rowBreaks>
  <ignoredErrors>
    <ignoredError sqref="B15" twoDigitTextYear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-0.249977111117893"/>
    <pageSetUpPr fitToPage="1"/>
  </sheetPr>
  <dimension ref="A1:AL61"/>
  <sheetViews>
    <sheetView view="pageBreakPreview" topLeftCell="A22" zoomScaleNormal="70" zoomScaleSheetLayoutView="100" workbookViewId="0">
      <selection activeCell="C38" sqref="C38"/>
    </sheetView>
  </sheetViews>
  <sheetFormatPr defaultColWidth="9.21875" defaultRowHeight="20.25" customHeight="1" x14ac:dyDescent="0.25"/>
  <cols>
    <col min="1" max="1" width="51" style="5" customWidth="1"/>
    <col min="2" max="2" width="5.5546875" style="5" customWidth="1"/>
    <col min="3" max="3" width="12.21875" style="5" bestFit="1" customWidth="1"/>
    <col min="4" max="4" width="0.77734375" style="5" customWidth="1"/>
    <col min="5" max="5" width="11.77734375" style="33" customWidth="1"/>
    <col min="6" max="6" width="0.77734375" style="5" customWidth="1"/>
    <col min="7" max="7" width="11.44140625" style="5" customWidth="1"/>
    <col min="8" max="8" width="0.77734375" style="5" customWidth="1"/>
    <col min="9" max="9" width="13.77734375" style="5" bestFit="1" customWidth="1"/>
    <col min="10" max="10" width="0.77734375" style="5" customWidth="1"/>
    <col min="11" max="11" width="20.6640625" style="5" customWidth="1"/>
    <col min="12" max="12" width="0.77734375" style="5" customWidth="1"/>
    <col min="13" max="13" width="14.6640625" style="5" customWidth="1"/>
    <col min="14" max="14" width="1.109375" style="5" customWidth="1"/>
    <col min="15" max="15" width="22.77734375" style="5" customWidth="1"/>
    <col min="16" max="16" width="1.109375" style="5" customWidth="1"/>
    <col min="17" max="17" width="14.6640625" style="5" customWidth="1"/>
    <col min="18" max="18" width="1.109375" style="5" customWidth="1"/>
    <col min="19" max="19" width="13.6640625" style="5" customWidth="1"/>
    <col min="20" max="20" width="1" style="5" customWidth="1"/>
    <col min="21" max="21" width="13.33203125" style="5" customWidth="1"/>
    <col min="22" max="22" width="1.44140625" style="5" customWidth="1"/>
    <col min="23" max="23" width="0.77734375" style="93" customWidth="1"/>
    <col min="24" max="24" width="12.21875" style="90" bestFit="1" customWidth="1"/>
    <col min="25" max="25" width="0.77734375" style="93" customWidth="1"/>
    <col min="26" max="26" width="14.5546875" style="93" customWidth="1"/>
    <col min="27" max="27" width="0.77734375" style="93" customWidth="1"/>
    <col min="28" max="28" width="14.44140625" style="93" bestFit="1" customWidth="1"/>
    <col min="29" max="29" width="0.77734375" style="93" customWidth="1"/>
    <col min="30" max="30" width="13.44140625" style="93" bestFit="1" customWidth="1"/>
    <col min="31" max="31" width="0.77734375" style="93" customWidth="1"/>
    <col min="32" max="32" width="13.5546875" style="93" bestFit="1" customWidth="1"/>
    <col min="33" max="33" width="1" style="93" customWidth="1"/>
    <col min="34" max="34" width="12.21875" style="93" bestFit="1" customWidth="1"/>
    <col min="35" max="35" width="1" style="93" customWidth="1"/>
    <col min="36" max="36" width="9.77734375" style="93" bestFit="1" customWidth="1"/>
    <col min="37" max="37" width="1.44140625" style="93" customWidth="1"/>
    <col min="38" max="38" width="12.21875" style="93" bestFit="1" customWidth="1"/>
    <col min="39" max="16384" width="9.21875" style="93"/>
  </cols>
  <sheetData>
    <row r="1" spans="1:38" ht="20.25" customHeight="1" x14ac:dyDescent="0.25">
      <c r="A1" s="14" t="s">
        <v>58</v>
      </c>
    </row>
    <row r="2" spans="1:38" s="26" customFormat="1" ht="20.25" customHeight="1" x14ac:dyDescent="0.25">
      <c r="A2" s="106" t="s">
        <v>55</v>
      </c>
      <c r="B2" s="5"/>
      <c r="C2" s="5"/>
      <c r="D2" s="5"/>
      <c r="E2" s="33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15"/>
      <c r="V2" s="5"/>
      <c r="W2" s="93"/>
      <c r="X2" s="90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</row>
    <row r="3" spans="1:38" s="26" customFormat="1" ht="20.25" customHeight="1" x14ac:dyDescent="0.25">
      <c r="A3" s="41"/>
      <c r="B3" s="37"/>
      <c r="C3" s="269" t="s">
        <v>74</v>
      </c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69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</row>
    <row r="4" spans="1:38" s="26" customFormat="1" ht="17.399999999999999" customHeight="1" x14ac:dyDescent="0.25">
      <c r="A4" s="37"/>
      <c r="B4" s="37"/>
      <c r="C4" s="12"/>
      <c r="D4" s="12"/>
      <c r="E4" s="271" t="s">
        <v>54</v>
      </c>
      <c r="F4" s="271"/>
      <c r="G4" s="271"/>
      <c r="H4" s="271"/>
      <c r="I4" s="271"/>
      <c r="J4" s="38"/>
      <c r="K4" s="267" t="s">
        <v>51</v>
      </c>
      <c r="L4" s="268"/>
      <c r="M4" s="268"/>
      <c r="N4" s="268"/>
      <c r="O4" s="268"/>
      <c r="P4" s="268"/>
      <c r="Q4" s="268"/>
      <c r="R4" s="268"/>
      <c r="S4" s="268"/>
      <c r="T4" s="12"/>
      <c r="U4" s="12"/>
      <c r="V4" s="12"/>
      <c r="W4" s="12"/>
      <c r="X4" s="34"/>
      <c r="Y4" s="12"/>
      <c r="Z4" s="12"/>
      <c r="AA4" s="12"/>
      <c r="AD4" s="270"/>
      <c r="AE4" s="270"/>
      <c r="AF4" s="270"/>
      <c r="AG4" s="12"/>
      <c r="AH4" s="12"/>
      <c r="AI4" s="12"/>
      <c r="AJ4" s="12"/>
      <c r="AK4" s="12"/>
      <c r="AL4" s="12"/>
    </row>
    <row r="5" spans="1:38" s="26" customFormat="1" ht="18" customHeight="1" x14ac:dyDescent="0.25">
      <c r="A5" s="37"/>
      <c r="B5" s="37"/>
      <c r="C5" s="12"/>
      <c r="D5" s="12"/>
      <c r="E5" s="34"/>
      <c r="F5" s="12"/>
      <c r="G5" s="12"/>
      <c r="H5" s="12"/>
      <c r="I5" s="38"/>
      <c r="J5" s="38"/>
      <c r="K5" s="37" t="s">
        <v>102</v>
      </c>
      <c r="L5" s="91"/>
      <c r="M5" s="91" t="s">
        <v>69</v>
      </c>
      <c r="N5" s="12"/>
      <c r="O5" s="91" t="s">
        <v>124</v>
      </c>
      <c r="P5" s="12"/>
      <c r="Q5" s="91"/>
      <c r="R5" s="12"/>
      <c r="S5" s="37"/>
      <c r="T5" s="12"/>
      <c r="U5" s="12"/>
      <c r="V5" s="12"/>
      <c r="W5" s="12"/>
      <c r="X5" s="34"/>
      <c r="Y5" s="12"/>
      <c r="Z5" s="12"/>
      <c r="AA5" s="12"/>
      <c r="AD5" s="91"/>
      <c r="AE5" s="91"/>
      <c r="AF5" s="91"/>
      <c r="AG5" s="12"/>
      <c r="AH5" s="12"/>
      <c r="AI5" s="12"/>
      <c r="AJ5" s="12"/>
      <c r="AK5" s="12"/>
      <c r="AL5" s="12"/>
    </row>
    <row r="6" spans="1:38" s="26" customFormat="1" ht="18" customHeight="1" x14ac:dyDescent="0.25">
      <c r="A6" s="37"/>
      <c r="B6" s="37"/>
      <c r="C6" s="3"/>
      <c r="D6" s="3"/>
      <c r="J6" s="3"/>
      <c r="K6" s="3" t="s">
        <v>93</v>
      </c>
      <c r="L6" s="36"/>
      <c r="M6" s="91" t="s">
        <v>70</v>
      </c>
      <c r="N6" s="39"/>
      <c r="O6" s="91" t="s">
        <v>111</v>
      </c>
      <c r="P6" s="39"/>
      <c r="Q6" s="91" t="s">
        <v>196</v>
      </c>
      <c r="R6" s="39"/>
      <c r="T6" s="37"/>
      <c r="U6" s="37"/>
      <c r="V6" s="37"/>
      <c r="W6" s="15"/>
      <c r="X6" s="40"/>
      <c r="Y6" s="15"/>
      <c r="AA6" s="15"/>
      <c r="AB6" s="49"/>
      <c r="AC6" s="15"/>
      <c r="AD6" s="15"/>
      <c r="AE6" s="91"/>
      <c r="AF6" s="91"/>
      <c r="AG6" s="92"/>
      <c r="AH6" s="49"/>
      <c r="AI6" s="49"/>
      <c r="AJ6" s="49"/>
      <c r="AK6" s="49"/>
      <c r="AL6" s="49"/>
    </row>
    <row r="7" spans="1:38" s="26" customFormat="1" ht="18" customHeight="1" x14ac:dyDescent="0.25">
      <c r="A7" s="37"/>
      <c r="B7" s="37"/>
      <c r="C7" s="3" t="s">
        <v>3</v>
      </c>
      <c r="D7" s="3"/>
      <c r="E7" s="90"/>
      <c r="F7" s="90"/>
      <c r="G7" s="90"/>
      <c r="H7" s="12"/>
      <c r="I7" s="38"/>
      <c r="J7" s="3"/>
      <c r="K7" s="3" t="s">
        <v>94</v>
      </c>
      <c r="L7" s="36"/>
      <c r="M7" s="36" t="s">
        <v>100</v>
      </c>
      <c r="N7" s="37"/>
      <c r="O7" s="91" t="s">
        <v>157</v>
      </c>
      <c r="P7" s="37"/>
      <c r="Q7" s="36" t="s">
        <v>125</v>
      </c>
      <c r="R7" s="37"/>
      <c r="S7" s="37" t="s">
        <v>67</v>
      </c>
      <c r="T7" s="37"/>
      <c r="U7" s="37"/>
      <c r="V7" s="37"/>
      <c r="W7" s="15"/>
      <c r="X7" s="40"/>
      <c r="Y7" s="15"/>
      <c r="Z7" s="49"/>
      <c r="AA7" s="15"/>
      <c r="AB7" s="49"/>
      <c r="AC7" s="15"/>
      <c r="AD7" s="49"/>
      <c r="AE7" s="91"/>
      <c r="AF7" s="91"/>
      <c r="AG7" s="49"/>
      <c r="AH7" s="49"/>
      <c r="AI7" s="49"/>
      <c r="AJ7" s="49"/>
      <c r="AK7" s="49"/>
      <c r="AL7" s="91"/>
    </row>
    <row r="8" spans="1:38" s="26" customFormat="1" ht="18" customHeight="1" x14ac:dyDescent="0.25">
      <c r="A8" s="37"/>
      <c r="B8" s="37"/>
      <c r="C8" s="3" t="s">
        <v>4</v>
      </c>
      <c r="D8" s="3"/>
      <c r="E8" s="35" t="s">
        <v>91</v>
      </c>
      <c r="F8" s="3"/>
      <c r="G8" s="37" t="s">
        <v>73</v>
      </c>
      <c r="H8" s="3"/>
      <c r="I8" s="36"/>
      <c r="J8" s="3"/>
      <c r="K8" s="37" t="s">
        <v>103</v>
      </c>
      <c r="L8" s="36"/>
      <c r="M8" s="36" t="s">
        <v>71</v>
      </c>
      <c r="N8" s="37"/>
      <c r="O8" s="36" t="s">
        <v>190</v>
      </c>
      <c r="P8" s="37"/>
      <c r="Q8" s="36" t="s">
        <v>126</v>
      </c>
      <c r="R8" s="37"/>
      <c r="S8" s="37" t="s">
        <v>68</v>
      </c>
      <c r="T8" s="36"/>
      <c r="U8" s="36" t="s">
        <v>2</v>
      </c>
      <c r="V8" s="36"/>
      <c r="W8" s="15"/>
      <c r="X8" s="40"/>
      <c r="Y8" s="15"/>
      <c r="Z8" s="49"/>
      <c r="AA8" s="15"/>
      <c r="AB8" s="91"/>
      <c r="AC8" s="15"/>
      <c r="AD8" s="49"/>
      <c r="AE8" s="91"/>
      <c r="AF8" s="49"/>
      <c r="AG8" s="49"/>
      <c r="AH8" s="91"/>
      <c r="AI8" s="91"/>
      <c r="AJ8" s="91"/>
      <c r="AK8" s="91"/>
      <c r="AL8" s="91"/>
    </row>
    <row r="9" spans="1:38" s="26" customFormat="1" ht="18" customHeight="1" x14ac:dyDescent="0.25">
      <c r="A9" s="15"/>
      <c r="B9" s="2" t="s">
        <v>7</v>
      </c>
      <c r="C9" s="15" t="s">
        <v>5</v>
      </c>
      <c r="D9" s="15"/>
      <c r="E9" s="35" t="s">
        <v>72</v>
      </c>
      <c r="F9" s="15"/>
      <c r="G9" s="37" t="s">
        <v>72</v>
      </c>
      <c r="H9" s="15"/>
      <c r="I9" s="36" t="s">
        <v>19</v>
      </c>
      <c r="J9" s="15"/>
      <c r="K9" s="138" t="s">
        <v>111</v>
      </c>
      <c r="L9" s="15"/>
      <c r="M9" s="37" t="s">
        <v>92</v>
      </c>
      <c r="N9" s="15"/>
      <c r="O9" s="37" t="s">
        <v>191</v>
      </c>
      <c r="P9" s="15"/>
      <c r="Q9" s="37" t="s">
        <v>127</v>
      </c>
      <c r="R9" s="15"/>
      <c r="S9" s="15" t="s">
        <v>15</v>
      </c>
      <c r="T9" s="15"/>
      <c r="U9" s="49" t="s">
        <v>15</v>
      </c>
      <c r="V9" s="15"/>
      <c r="W9" s="15"/>
      <c r="X9" s="40"/>
      <c r="Y9" s="15"/>
      <c r="Z9" s="49"/>
      <c r="AA9" s="15"/>
      <c r="AB9" s="91"/>
      <c r="AC9" s="15"/>
      <c r="AD9" s="49"/>
      <c r="AE9" s="15"/>
      <c r="AF9" s="80"/>
      <c r="AG9" s="15"/>
      <c r="AH9" s="15"/>
      <c r="AI9" s="15"/>
      <c r="AJ9" s="15"/>
      <c r="AK9" s="15"/>
      <c r="AL9" s="15"/>
    </row>
    <row r="10" spans="1:38" s="26" customFormat="1" ht="18" customHeight="1" x14ac:dyDescent="0.25">
      <c r="A10" s="41"/>
      <c r="B10" s="2"/>
      <c r="C10" s="264" t="s">
        <v>45</v>
      </c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W10" s="264"/>
      <c r="X10" s="264"/>
      <c r="Y10" s="264"/>
      <c r="Z10" s="264"/>
      <c r="AA10" s="264"/>
      <c r="AB10" s="264"/>
      <c r="AC10" s="264"/>
      <c r="AD10" s="264"/>
      <c r="AE10" s="264"/>
      <c r="AF10" s="264"/>
      <c r="AG10" s="264"/>
      <c r="AH10" s="264"/>
      <c r="AI10" s="264"/>
      <c r="AJ10" s="264"/>
      <c r="AK10" s="264"/>
      <c r="AL10" s="264"/>
    </row>
    <row r="11" spans="1:38" s="26" customFormat="1" ht="20.25" customHeight="1" x14ac:dyDescent="0.25">
      <c r="A11" s="6" t="s">
        <v>164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</row>
    <row r="12" spans="1:38" s="26" customFormat="1" ht="20.25" customHeight="1" x14ac:dyDescent="0.25">
      <c r="A12" s="6" t="s">
        <v>165</v>
      </c>
      <c r="B12" s="37"/>
      <c r="C12" s="18">
        <v>201600</v>
      </c>
      <c r="D12" s="18"/>
      <c r="E12" s="18">
        <v>20160</v>
      </c>
      <c r="F12" s="18"/>
      <c r="G12" s="18">
        <v>2500000</v>
      </c>
      <c r="H12" s="18"/>
      <c r="I12" s="18">
        <v>26017255</v>
      </c>
      <c r="J12" s="18"/>
      <c r="K12" s="18">
        <v>2426817</v>
      </c>
      <c r="L12" s="18"/>
      <c r="M12" s="18">
        <v>-1231974</v>
      </c>
      <c r="N12" s="18"/>
      <c r="O12" s="18">
        <v>136968</v>
      </c>
      <c r="P12" s="18"/>
      <c r="Q12" s="18">
        <v>6338</v>
      </c>
      <c r="R12" s="18"/>
      <c r="S12" s="18">
        <v>1338149</v>
      </c>
      <c r="T12" s="18">
        <v>2</v>
      </c>
      <c r="U12" s="18">
        <v>30077164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s="26" customFormat="1" ht="20.25" customHeight="1" x14ac:dyDescent="0.25">
      <c r="A13" s="6" t="s">
        <v>156</v>
      </c>
      <c r="B13" s="193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42"/>
    </row>
    <row r="14" spans="1:38" s="26" customFormat="1" ht="20.25" customHeight="1" x14ac:dyDescent="0.25">
      <c r="A14" s="6" t="s">
        <v>174</v>
      </c>
      <c r="B14" s="193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42"/>
    </row>
    <row r="15" spans="1:38" s="26" customFormat="1" ht="20.25" customHeight="1" x14ac:dyDescent="0.25">
      <c r="A15" s="10" t="s">
        <v>151</v>
      </c>
      <c r="B15" s="72">
        <v>9</v>
      </c>
      <c r="C15" s="31">
        <v>0</v>
      </c>
      <c r="D15" s="31"/>
      <c r="E15" s="31">
        <v>0</v>
      </c>
      <c r="F15" s="31"/>
      <c r="G15" s="31">
        <v>0</v>
      </c>
      <c r="H15" s="31"/>
      <c r="I15" s="31">
        <v>-112893</v>
      </c>
      <c r="J15" s="31"/>
      <c r="K15" s="31">
        <v>0</v>
      </c>
      <c r="L15" s="31"/>
      <c r="M15" s="31">
        <v>0</v>
      </c>
      <c r="N15" s="31"/>
      <c r="O15" s="31">
        <v>0</v>
      </c>
      <c r="P15" s="31"/>
      <c r="Q15" s="31">
        <v>0</v>
      </c>
      <c r="R15" s="31"/>
      <c r="S15" s="31">
        <v>0</v>
      </c>
      <c r="T15" s="31"/>
      <c r="U15" s="31">
        <v>-112893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42"/>
    </row>
    <row r="16" spans="1:38" s="26" customFormat="1" ht="20.25" customHeight="1" x14ac:dyDescent="0.25">
      <c r="A16" s="6" t="s">
        <v>175</v>
      </c>
      <c r="B16" s="193"/>
      <c r="C16" s="178">
        <v>0</v>
      </c>
      <c r="D16" s="18"/>
      <c r="E16" s="178">
        <v>0</v>
      </c>
      <c r="F16" s="18"/>
      <c r="G16" s="178">
        <v>0</v>
      </c>
      <c r="H16" s="18"/>
      <c r="I16" s="178">
        <v>-112893</v>
      </c>
      <c r="J16" s="18"/>
      <c r="K16" s="178">
        <v>0</v>
      </c>
      <c r="L16" s="18"/>
      <c r="M16" s="178">
        <v>0</v>
      </c>
      <c r="N16" s="18"/>
      <c r="O16" s="178">
        <v>0</v>
      </c>
      <c r="P16" s="18"/>
      <c r="Q16" s="178">
        <v>0</v>
      </c>
      <c r="R16" s="18"/>
      <c r="S16" s="178">
        <v>0</v>
      </c>
      <c r="T16" s="18"/>
      <c r="U16" s="178">
        <v>-112893</v>
      </c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42"/>
    </row>
    <row r="17" spans="1:38" s="26" customFormat="1" ht="20.25" customHeight="1" x14ac:dyDescent="0.25">
      <c r="A17" s="41" t="s">
        <v>105</v>
      </c>
      <c r="B17" s="37"/>
      <c r="C17" s="178"/>
      <c r="D17" s="18"/>
      <c r="E17" s="178"/>
      <c r="F17" s="18"/>
      <c r="G17" s="178"/>
      <c r="H17" s="18"/>
      <c r="I17" s="178"/>
      <c r="J17" s="18"/>
      <c r="K17" s="178"/>
      <c r="L17" s="18"/>
      <c r="M17" s="178"/>
      <c r="N17" s="18"/>
      <c r="O17" s="178"/>
      <c r="P17" s="18"/>
      <c r="Q17" s="178"/>
      <c r="R17" s="18"/>
      <c r="S17" s="178"/>
      <c r="T17" s="18"/>
      <c r="U17" s="178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42"/>
    </row>
    <row r="18" spans="1:38" s="26" customFormat="1" ht="17.399999999999999" customHeight="1" x14ac:dyDescent="0.25">
      <c r="A18" s="74" t="s">
        <v>128</v>
      </c>
      <c r="B18" s="37"/>
      <c r="C18" s="31">
        <v>0</v>
      </c>
      <c r="D18" s="31"/>
      <c r="E18" s="31">
        <v>0</v>
      </c>
      <c r="F18" s="31"/>
      <c r="G18" s="31">
        <v>0</v>
      </c>
      <c r="H18" s="31">
        <v>0</v>
      </c>
      <c r="I18" s="31">
        <v>2217936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2217936</v>
      </c>
      <c r="V18" s="13">
        <v>0</v>
      </c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42"/>
    </row>
    <row r="19" spans="1:38" s="26" customFormat="1" ht="17.399999999999999" customHeight="1" x14ac:dyDescent="0.25">
      <c r="A19" s="74" t="s">
        <v>119</v>
      </c>
      <c r="B19" s="37"/>
      <c r="C19" s="30">
        <v>0</v>
      </c>
      <c r="D19" s="114"/>
      <c r="E19" s="30">
        <v>0</v>
      </c>
      <c r="F19" s="48"/>
      <c r="G19" s="30">
        <v>0</v>
      </c>
      <c r="H19" s="48">
        <v>0</v>
      </c>
      <c r="I19" s="30">
        <v>0</v>
      </c>
      <c r="J19" s="48"/>
      <c r="K19" s="30">
        <v>201094</v>
      </c>
      <c r="L19" s="48"/>
      <c r="M19" s="30">
        <v>104022</v>
      </c>
      <c r="N19" s="48"/>
      <c r="O19" s="30">
        <v>-291233</v>
      </c>
      <c r="P19" s="48"/>
      <c r="Q19" s="30">
        <v>0</v>
      </c>
      <c r="R19" s="48"/>
      <c r="S19" s="126">
        <v>13883</v>
      </c>
      <c r="T19" s="48"/>
      <c r="U19" s="126">
        <v>13883</v>
      </c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42"/>
    </row>
    <row r="20" spans="1:38" s="26" customFormat="1" ht="20.25" customHeight="1" x14ac:dyDescent="0.25">
      <c r="A20" s="41" t="s">
        <v>108</v>
      </c>
      <c r="B20" s="37"/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13"/>
      <c r="W20" s="13"/>
      <c r="X20" s="81"/>
      <c r="Y20" s="81"/>
      <c r="Z20" s="81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42"/>
    </row>
    <row r="21" spans="1:38" s="26" customFormat="1" ht="20.25" customHeight="1" x14ac:dyDescent="0.25">
      <c r="A21" s="41" t="s">
        <v>109</v>
      </c>
      <c r="B21" s="37"/>
      <c r="C21" s="18">
        <v>0</v>
      </c>
      <c r="D21" s="18"/>
      <c r="E21" s="18">
        <v>0</v>
      </c>
      <c r="F21" s="18"/>
      <c r="G21" s="18">
        <v>0</v>
      </c>
      <c r="H21" s="18"/>
      <c r="I21" s="18">
        <v>2217936</v>
      </c>
      <c r="J21" s="18"/>
      <c r="K21" s="18">
        <v>201094</v>
      </c>
      <c r="L21" s="18"/>
      <c r="M21" s="18">
        <v>104022</v>
      </c>
      <c r="N21" s="18"/>
      <c r="O21" s="18">
        <v>-291233</v>
      </c>
      <c r="P21" s="18"/>
      <c r="Q21" s="18">
        <v>0</v>
      </c>
      <c r="R21" s="18"/>
      <c r="S21" s="18">
        <v>13883</v>
      </c>
      <c r="T21" s="18"/>
      <c r="U21" s="18">
        <v>2231819</v>
      </c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42"/>
    </row>
    <row r="22" spans="1:38" s="26" customFormat="1" ht="20.25" customHeight="1" thickBot="1" x14ac:dyDescent="0.3">
      <c r="A22" s="41" t="s">
        <v>166</v>
      </c>
      <c r="B22" s="37"/>
      <c r="C22" s="112">
        <v>201600</v>
      </c>
      <c r="D22" s="18"/>
      <c r="E22" s="112">
        <v>20160</v>
      </c>
      <c r="F22" s="18"/>
      <c r="G22" s="112">
        <v>2500000</v>
      </c>
      <c r="H22" s="18"/>
      <c r="I22" s="112">
        <v>28122298</v>
      </c>
      <c r="J22" s="18"/>
      <c r="K22" s="112">
        <v>2627911</v>
      </c>
      <c r="L22" s="18"/>
      <c r="M22" s="112">
        <v>-1127952</v>
      </c>
      <c r="N22" s="18"/>
      <c r="O22" s="112">
        <v>-154265</v>
      </c>
      <c r="P22" s="18"/>
      <c r="Q22" s="112">
        <v>6338</v>
      </c>
      <c r="R22" s="18"/>
      <c r="S22" s="112">
        <v>1352032</v>
      </c>
      <c r="T22" s="18"/>
      <c r="U22" s="112">
        <v>32196090</v>
      </c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42"/>
    </row>
    <row r="23" spans="1:38" ht="13.8" customHeight="1" thickTop="1" x14ac:dyDescent="0.25">
      <c r="A23" s="22"/>
      <c r="B23" s="26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113"/>
      <c r="N23" s="82"/>
      <c r="O23" s="113"/>
      <c r="P23" s="82"/>
      <c r="Q23" s="113"/>
      <c r="R23" s="82"/>
      <c r="S23" s="82"/>
      <c r="T23" s="82"/>
      <c r="U23" s="82"/>
      <c r="V23" s="82"/>
      <c r="W23" s="82"/>
      <c r="X23" s="82"/>
      <c r="Y23" s="82"/>
    </row>
    <row r="24" spans="1:38" ht="16.95" customHeight="1" x14ac:dyDescent="0.25">
      <c r="A24" s="6" t="s">
        <v>185</v>
      </c>
      <c r="B24" s="26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113"/>
      <c r="N24" s="82"/>
      <c r="O24" s="113"/>
      <c r="P24" s="82"/>
      <c r="Q24" s="113"/>
      <c r="R24" s="82"/>
      <c r="S24" s="82"/>
      <c r="T24" s="82"/>
      <c r="U24" s="82"/>
      <c r="V24" s="82"/>
      <c r="W24" s="82"/>
      <c r="X24" s="82"/>
      <c r="Y24" s="82"/>
    </row>
    <row r="25" spans="1:38" s="26" customFormat="1" ht="20.25" customHeight="1" x14ac:dyDescent="0.25">
      <c r="A25" s="6" t="s">
        <v>186</v>
      </c>
      <c r="B25" s="37"/>
      <c r="C25" s="18">
        <v>201600</v>
      </c>
      <c r="D25" s="18"/>
      <c r="E25" s="18">
        <v>20160</v>
      </c>
      <c r="F25" s="18"/>
      <c r="G25" s="18">
        <v>2500000</v>
      </c>
      <c r="H25" s="18"/>
      <c r="I25" s="18">
        <v>26587031</v>
      </c>
      <c r="J25" s="18"/>
      <c r="K25" s="18">
        <v>2302147</v>
      </c>
      <c r="L25" s="18"/>
      <c r="M25" s="18">
        <v>-1523675</v>
      </c>
      <c r="N25" s="18"/>
      <c r="O25" s="18">
        <v>-346548</v>
      </c>
      <c r="P25" s="18"/>
      <c r="Q25" s="18">
        <v>7760</v>
      </c>
      <c r="R25" s="18"/>
      <c r="S25" s="18">
        <v>439684</v>
      </c>
      <c r="T25" s="18"/>
      <c r="U25" s="18">
        <v>29748475</v>
      </c>
      <c r="V25" s="31"/>
      <c r="W25" s="43"/>
      <c r="X25" s="44"/>
      <c r="Y25" s="43"/>
      <c r="Z25" s="65"/>
      <c r="AA25" s="43"/>
      <c r="AB25" s="65"/>
      <c r="AC25" s="43"/>
      <c r="AD25" s="65"/>
      <c r="AE25" s="43"/>
      <c r="AF25" s="66"/>
      <c r="AG25" s="31"/>
      <c r="AH25" s="67"/>
      <c r="AI25" s="31"/>
      <c r="AJ25" s="31"/>
      <c r="AK25" s="31"/>
      <c r="AL25" s="31"/>
    </row>
    <row r="26" spans="1:38" s="26" customFormat="1" ht="20.25" customHeight="1" x14ac:dyDescent="0.25">
      <c r="A26" s="6" t="s">
        <v>156</v>
      </c>
      <c r="B26" s="17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42"/>
    </row>
    <row r="27" spans="1:38" s="26" customFormat="1" ht="20.25" customHeight="1" x14ac:dyDescent="0.25">
      <c r="A27" s="6" t="s">
        <v>174</v>
      </c>
      <c r="B27" s="17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42"/>
    </row>
    <row r="28" spans="1:38" s="26" customFormat="1" ht="20.25" customHeight="1" x14ac:dyDescent="0.25">
      <c r="A28" s="10" t="s">
        <v>151</v>
      </c>
      <c r="B28" s="72">
        <v>9</v>
      </c>
      <c r="C28" s="31">
        <v>0</v>
      </c>
      <c r="D28" s="31"/>
      <c r="E28" s="31">
        <v>0</v>
      </c>
      <c r="F28" s="31"/>
      <c r="G28" s="31">
        <v>0</v>
      </c>
      <c r="H28" s="31"/>
      <c r="I28" s="31">
        <v>-10080</v>
      </c>
      <c r="J28" s="31"/>
      <c r="K28" s="31">
        <v>0</v>
      </c>
      <c r="L28" s="31"/>
      <c r="M28" s="31">
        <v>0</v>
      </c>
      <c r="N28" s="31"/>
      <c r="O28" s="31">
        <v>0</v>
      </c>
      <c r="P28" s="31"/>
      <c r="Q28" s="31">
        <v>0</v>
      </c>
      <c r="R28" s="31"/>
      <c r="S28" s="31">
        <f>SUM(K28:Q28)</f>
        <v>0</v>
      </c>
      <c r="T28" s="31"/>
      <c r="U28" s="82">
        <f>SUM(G28:Q28)</f>
        <v>-10080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42"/>
    </row>
    <row r="29" spans="1:38" s="26" customFormat="1" ht="20.25" customHeight="1" x14ac:dyDescent="0.25">
      <c r="A29" s="6" t="s">
        <v>175</v>
      </c>
      <c r="B29" s="177"/>
      <c r="C29" s="179">
        <f>SUM(C28)</f>
        <v>0</v>
      </c>
      <c r="D29" s="18"/>
      <c r="E29" s="179">
        <f>SUM(E28)</f>
        <v>0</v>
      </c>
      <c r="F29" s="18"/>
      <c r="G29" s="179">
        <f>SUM(G28)</f>
        <v>0</v>
      </c>
      <c r="H29" s="18"/>
      <c r="I29" s="179">
        <f>SUM(I28)</f>
        <v>-10080</v>
      </c>
      <c r="J29" s="18"/>
      <c r="K29" s="179">
        <f>SUM(K28)</f>
        <v>0</v>
      </c>
      <c r="L29" s="18"/>
      <c r="M29" s="179">
        <f>SUM(M28)</f>
        <v>0</v>
      </c>
      <c r="N29" s="18"/>
      <c r="O29" s="179">
        <f>SUM(O28)</f>
        <v>0</v>
      </c>
      <c r="P29" s="18"/>
      <c r="Q29" s="179">
        <f>SUM(Q28)</f>
        <v>0</v>
      </c>
      <c r="R29" s="18"/>
      <c r="S29" s="179">
        <f>SUM(S28)</f>
        <v>0</v>
      </c>
      <c r="T29" s="18"/>
      <c r="U29" s="179">
        <f>SUM(U28)</f>
        <v>-10080</v>
      </c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42"/>
    </row>
    <row r="30" spans="1:38" s="26" customFormat="1" ht="20.25" customHeight="1" x14ac:dyDescent="0.25">
      <c r="A30" s="41" t="s">
        <v>105</v>
      </c>
      <c r="B30" s="3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1"/>
      <c r="W30" s="43"/>
      <c r="X30" s="44"/>
      <c r="Y30" s="43"/>
      <c r="Z30" s="65"/>
      <c r="AA30" s="43"/>
      <c r="AB30" s="65"/>
      <c r="AC30" s="43"/>
      <c r="AD30" s="65"/>
      <c r="AE30" s="43"/>
      <c r="AF30" s="66"/>
      <c r="AG30" s="31"/>
      <c r="AH30" s="67"/>
      <c r="AI30" s="31"/>
      <c r="AJ30" s="31"/>
      <c r="AK30" s="31"/>
      <c r="AL30" s="31"/>
    </row>
    <row r="31" spans="1:38" s="26" customFormat="1" ht="18" customHeight="1" x14ac:dyDescent="0.25">
      <c r="A31" s="74" t="s">
        <v>128</v>
      </c>
      <c r="B31" s="37"/>
      <c r="C31" s="48">
        <v>0</v>
      </c>
      <c r="D31" s="114"/>
      <c r="E31" s="48">
        <v>0</v>
      </c>
      <c r="F31" s="48"/>
      <c r="G31" s="48">
        <v>0</v>
      </c>
      <c r="H31" s="48"/>
      <c r="I31" s="48">
        <v>951588</v>
      </c>
      <c r="J31" s="48"/>
      <c r="K31" s="48">
        <v>0</v>
      </c>
      <c r="L31" s="48"/>
      <c r="M31" s="48">
        <v>0</v>
      </c>
      <c r="N31" s="48"/>
      <c r="O31" s="48">
        <v>0</v>
      </c>
      <c r="P31" s="48"/>
      <c r="Q31" s="48">
        <v>0</v>
      </c>
      <c r="R31" s="48"/>
      <c r="S31" s="31">
        <v>0</v>
      </c>
      <c r="T31" s="48"/>
      <c r="U31" s="82">
        <f t="shared" ref="U31:U32" si="0">SUM(G31:Q31)</f>
        <v>951588</v>
      </c>
      <c r="V31" s="48">
        <f>ROUND(AK31/1000,0)</f>
        <v>0</v>
      </c>
      <c r="W31" s="49"/>
      <c r="X31" s="86"/>
      <c r="Y31" s="75"/>
      <c r="Z31" s="86"/>
      <c r="AA31" s="49"/>
      <c r="AB31" s="86"/>
      <c r="AC31" s="49"/>
      <c r="AD31" s="86"/>
      <c r="AE31" s="75"/>
      <c r="AF31" s="48"/>
      <c r="AG31" s="75"/>
      <c r="AH31" s="48"/>
      <c r="AI31" s="75"/>
      <c r="AJ31" s="80"/>
      <c r="AK31" s="75"/>
      <c r="AL31" s="48"/>
    </row>
    <row r="32" spans="1:38" s="26" customFormat="1" ht="18" customHeight="1" x14ac:dyDescent="0.25">
      <c r="A32" s="74" t="s">
        <v>107</v>
      </c>
      <c r="B32" s="37"/>
      <c r="C32" s="30">
        <v>0</v>
      </c>
      <c r="D32" s="114"/>
      <c r="E32" s="30">
        <v>0</v>
      </c>
      <c r="F32" s="48"/>
      <c r="G32" s="30">
        <v>0</v>
      </c>
      <c r="H32" s="48"/>
      <c r="I32" s="30">
        <v>0</v>
      </c>
      <c r="J32" s="48"/>
      <c r="K32" s="30">
        <v>777973</v>
      </c>
      <c r="L32" s="48"/>
      <c r="M32" s="30">
        <v>326456</v>
      </c>
      <c r="N32" s="48"/>
      <c r="O32" s="30">
        <v>352436</v>
      </c>
      <c r="P32" s="48"/>
      <c r="Q32" s="30">
        <v>0</v>
      </c>
      <c r="R32" s="48"/>
      <c r="S32" s="126">
        <v>1456865</v>
      </c>
      <c r="T32" s="48"/>
      <c r="U32" s="252">
        <f t="shared" si="0"/>
        <v>1456865</v>
      </c>
      <c r="V32" s="48"/>
      <c r="W32" s="49"/>
      <c r="X32" s="86"/>
      <c r="Y32" s="75"/>
      <c r="Z32" s="86"/>
      <c r="AA32" s="49"/>
      <c r="AB32" s="86"/>
      <c r="AC32" s="49"/>
      <c r="AD32" s="86"/>
      <c r="AE32" s="75"/>
      <c r="AF32" s="48"/>
      <c r="AG32" s="75"/>
      <c r="AH32" s="48"/>
      <c r="AI32" s="75"/>
      <c r="AJ32" s="80"/>
      <c r="AK32" s="75"/>
      <c r="AL32" s="48"/>
    </row>
    <row r="33" spans="1:38" s="26" customFormat="1" ht="20.25" customHeight="1" x14ac:dyDescent="0.25">
      <c r="A33" s="41" t="s">
        <v>200</v>
      </c>
      <c r="B33" s="37"/>
      <c r="C33" s="80"/>
      <c r="D33" s="114"/>
      <c r="E33" s="80"/>
      <c r="F33" s="31"/>
      <c r="G33" s="80"/>
      <c r="H33" s="114"/>
      <c r="I33" s="80"/>
      <c r="J33" s="114"/>
      <c r="K33" s="80"/>
      <c r="L33" s="31"/>
      <c r="M33" s="48"/>
      <c r="N33" s="31"/>
      <c r="O33" s="48"/>
      <c r="P33" s="31"/>
      <c r="Q33" s="48"/>
      <c r="R33" s="31"/>
      <c r="S33" s="31"/>
      <c r="T33" s="31"/>
      <c r="U33" s="31"/>
      <c r="V33" s="88"/>
      <c r="W33" s="49"/>
      <c r="X33" s="86"/>
      <c r="Y33" s="75"/>
      <c r="Z33" s="86"/>
      <c r="AA33" s="49"/>
      <c r="AB33" s="86"/>
      <c r="AC33" s="49"/>
      <c r="AD33" s="86"/>
      <c r="AE33" s="75"/>
      <c r="AF33" s="48"/>
      <c r="AG33" s="75"/>
      <c r="AH33" s="48"/>
      <c r="AI33" s="75"/>
      <c r="AJ33" s="80"/>
      <c r="AK33" s="75"/>
      <c r="AL33" s="48"/>
    </row>
    <row r="34" spans="1:38" s="26" customFormat="1" ht="20.25" customHeight="1" x14ac:dyDescent="0.25">
      <c r="A34" s="41" t="s">
        <v>109</v>
      </c>
      <c r="B34" s="37"/>
      <c r="C34" s="89">
        <f>SUM(C31:C32)</f>
        <v>0</v>
      </c>
      <c r="D34" s="130"/>
      <c r="E34" s="89">
        <f>SUM(E31:E32)</f>
        <v>0</v>
      </c>
      <c r="F34" s="131"/>
      <c r="G34" s="89">
        <f>SUM(G31:G32)</f>
        <v>0</v>
      </c>
      <c r="H34" s="70"/>
      <c r="I34" s="89">
        <f>SUM(I31:I32)</f>
        <v>951588</v>
      </c>
      <c r="J34" s="130"/>
      <c r="K34" s="89">
        <f>SUM(K31:K32)</f>
        <v>777973</v>
      </c>
      <c r="L34" s="131"/>
      <c r="M34" s="89">
        <f>SUM(M31:M32)</f>
        <v>326456</v>
      </c>
      <c r="N34" s="131"/>
      <c r="O34" s="89">
        <f>SUM(O31:O32)</f>
        <v>352436</v>
      </c>
      <c r="P34" s="131"/>
      <c r="Q34" s="89">
        <f>SUM(Q31:Q32)</f>
        <v>0</v>
      </c>
      <c r="R34" s="131"/>
      <c r="S34" s="89">
        <f>SUM(S31:S32)</f>
        <v>1456865</v>
      </c>
      <c r="T34" s="131"/>
      <c r="U34" s="89">
        <f>SUM(U31:U32)</f>
        <v>2408453</v>
      </c>
      <c r="V34" s="88"/>
      <c r="W34" s="49"/>
      <c r="X34" s="86"/>
      <c r="Y34" s="75"/>
      <c r="Z34" s="86"/>
      <c r="AA34" s="49"/>
      <c r="AB34" s="86"/>
      <c r="AC34" s="49"/>
      <c r="AD34" s="86"/>
      <c r="AE34" s="75"/>
      <c r="AF34" s="48"/>
      <c r="AG34" s="75"/>
      <c r="AH34" s="48"/>
      <c r="AI34" s="75"/>
      <c r="AJ34" s="80"/>
      <c r="AK34" s="75"/>
      <c r="AL34" s="48"/>
    </row>
    <row r="35" spans="1:38" s="68" customFormat="1" ht="20.25" customHeight="1" thickBot="1" x14ac:dyDescent="0.3">
      <c r="A35" s="41" t="s">
        <v>187</v>
      </c>
      <c r="B35" s="37"/>
      <c r="C35" s="62">
        <f>C25+C34+C29</f>
        <v>201600</v>
      </c>
      <c r="D35" s="61"/>
      <c r="E35" s="62">
        <f>E25+E34+E29</f>
        <v>20160</v>
      </c>
      <c r="F35" s="61"/>
      <c r="G35" s="62">
        <f>G25+G34+G29</f>
        <v>2500000</v>
      </c>
      <c r="H35" s="19"/>
      <c r="I35" s="62">
        <f>I25+I34+I29</f>
        <v>27528539</v>
      </c>
      <c r="J35" s="61"/>
      <c r="K35" s="62">
        <f>K25+K34+K29</f>
        <v>3080120</v>
      </c>
      <c r="L35" s="61"/>
      <c r="M35" s="62">
        <f>M25+M34+M29</f>
        <v>-1197219</v>
      </c>
      <c r="N35" s="61"/>
      <c r="O35" s="62">
        <f>O25+O34+O29</f>
        <v>5888</v>
      </c>
      <c r="P35" s="61"/>
      <c r="Q35" s="62">
        <f>Q25+Q34+Q29</f>
        <v>7760</v>
      </c>
      <c r="R35" s="61"/>
      <c r="S35" s="62">
        <f>S25+S34+S29</f>
        <v>1896549</v>
      </c>
      <c r="T35" s="19"/>
      <c r="U35" s="62">
        <f>U25+U34+U29</f>
        <v>32146848</v>
      </c>
      <c r="V35" s="6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</row>
    <row r="36" spans="1:38" ht="20.25" customHeight="1" thickTop="1" x14ac:dyDescent="0.25">
      <c r="A36" s="41"/>
      <c r="B36" s="26"/>
      <c r="C36" s="51"/>
      <c r="D36" s="51"/>
      <c r="E36" s="51"/>
      <c r="F36" s="52"/>
      <c r="G36" s="51"/>
      <c r="H36" s="52"/>
      <c r="I36" s="184"/>
      <c r="J36" s="185"/>
      <c r="K36" s="184"/>
      <c r="L36" s="185"/>
      <c r="M36" s="186"/>
      <c r="N36" s="185"/>
      <c r="O36" s="186"/>
      <c r="P36" s="185"/>
      <c r="Q36" s="186"/>
      <c r="R36" s="185"/>
      <c r="S36" s="185"/>
      <c r="T36" s="185"/>
      <c r="U36" s="185"/>
      <c r="V36" s="52"/>
      <c r="W36" s="50"/>
      <c r="X36" s="94"/>
      <c r="Y36" s="50"/>
    </row>
    <row r="37" spans="1:38" ht="20.25" customHeight="1" x14ac:dyDescent="0.25">
      <c r="I37" s="113"/>
      <c r="K37" s="113"/>
      <c r="S37" s="113"/>
      <c r="U37" s="113"/>
    </row>
    <row r="38" spans="1:38" ht="20.25" customHeight="1" x14ac:dyDescent="0.25">
      <c r="I38" s="113">
        <f>I35-'BS 2-3'!D66</f>
        <v>0</v>
      </c>
      <c r="S38" s="113">
        <f>S35-'BS 2-3'!D67</f>
        <v>0</v>
      </c>
      <c r="U38" s="113">
        <f>U35-'BS 2-3'!D68</f>
        <v>0</v>
      </c>
    </row>
    <row r="40" spans="1:38" ht="20.25" customHeight="1" x14ac:dyDescent="0.25">
      <c r="C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</row>
    <row r="51" spans="3:21" ht="20.25" customHeight="1" x14ac:dyDescent="0.25">
      <c r="C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</row>
    <row r="54" spans="3:21" ht="20.25" customHeight="1" x14ac:dyDescent="0.25">
      <c r="C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</row>
    <row r="57" spans="3:21" ht="20.25" customHeight="1" x14ac:dyDescent="0.25">
      <c r="C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</row>
    <row r="58" spans="3:21" ht="20.25" customHeight="1" x14ac:dyDescent="0.25">
      <c r="C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</row>
    <row r="60" spans="3:21" ht="20.25" customHeight="1" x14ac:dyDescent="0.25">
      <c r="C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</row>
    <row r="61" spans="3:21" ht="20.25" customHeight="1" x14ac:dyDescent="0.25">
      <c r="C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</row>
  </sheetData>
  <mergeCells count="7">
    <mergeCell ref="K4:S4"/>
    <mergeCell ref="C10:U10"/>
    <mergeCell ref="C3:V3"/>
    <mergeCell ref="W3:AL3"/>
    <mergeCell ref="AD4:AF4"/>
    <mergeCell ref="W10:AL10"/>
    <mergeCell ref="E4:I4"/>
  </mergeCells>
  <pageMargins left="0.8" right="0.8" top="0.48" bottom="0.5" header="0.5" footer="0.5"/>
  <pageSetup paperSize="9" scale="61" firstPageNumber="8" orientation="landscape" useFirstPageNumber="1" r:id="rId1"/>
  <headerFooter>
    <oddFooter>&amp;L  The accompanying notes form an integral part of the interim financial statements.
 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-0.249977111117893"/>
    <pageSetUpPr fitToPage="1"/>
  </sheetPr>
  <dimension ref="A1:AA59"/>
  <sheetViews>
    <sheetView view="pageBreakPreview" topLeftCell="A20" zoomScaleNormal="100" zoomScaleSheetLayoutView="100" workbookViewId="0">
      <selection activeCell="B28" sqref="B28"/>
    </sheetView>
  </sheetViews>
  <sheetFormatPr defaultColWidth="9.21875" defaultRowHeight="20.25" customHeight="1" x14ac:dyDescent="0.25"/>
  <cols>
    <col min="1" max="1" width="50.44140625" style="5" customWidth="1"/>
    <col min="2" max="2" width="5.88671875" style="5" customWidth="1"/>
    <col min="3" max="3" width="14.44140625" style="5" customWidth="1"/>
    <col min="4" max="4" width="1.44140625" style="5" customWidth="1"/>
    <col min="5" max="5" width="14" style="5" customWidth="1"/>
    <col min="6" max="6" width="1.21875" style="5" customWidth="1"/>
    <col min="7" max="7" width="14" style="5" customWidth="1"/>
    <col min="8" max="8" width="1.5546875" style="5" customWidth="1"/>
    <col min="9" max="9" width="14.77734375" style="5" customWidth="1"/>
    <col min="10" max="10" width="1.5546875" style="5" customWidth="1"/>
    <col min="11" max="11" width="23.21875" style="5" bestFit="1" customWidth="1"/>
    <col min="12" max="12" width="1.44140625" style="5" customWidth="1"/>
    <col min="13" max="13" width="14.5546875" style="5" bestFit="1" customWidth="1"/>
    <col min="14" max="14" width="1.44140625" style="5" customWidth="1"/>
    <col min="15" max="15" width="14.5546875" style="5" customWidth="1"/>
    <col min="16" max="16" width="1.44140625" style="5" customWidth="1"/>
    <col min="17" max="17" width="12.88671875" style="93" customWidth="1"/>
    <col min="18" max="18" width="1.44140625" style="93" customWidth="1"/>
    <col min="19" max="19" width="13.5546875" style="93" customWidth="1"/>
    <col min="20" max="20" width="1.21875" style="93" customWidth="1"/>
    <col min="21" max="21" width="15" style="93" bestFit="1" customWidth="1"/>
    <col min="22" max="22" width="1.5546875" style="93" customWidth="1"/>
    <col min="23" max="23" width="13.44140625" style="93" bestFit="1" customWidth="1"/>
    <col min="24" max="24" width="1.5546875" style="93" customWidth="1"/>
    <col min="25" max="25" width="14.5546875" style="93" bestFit="1" customWidth="1"/>
    <col min="26" max="26" width="1.44140625" style="93" customWidth="1"/>
    <col min="27" max="27" width="14.5546875" style="93" bestFit="1" customWidth="1"/>
    <col min="28" max="16384" width="9.21875" style="93"/>
  </cols>
  <sheetData>
    <row r="1" spans="1:27" ht="20.25" customHeight="1" x14ac:dyDescent="0.25">
      <c r="A1" s="14" t="s">
        <v>58</v>
      </c>
      <c r="Q1" s="50"/>
      <c r="R1" s="50"/>
      <c r="S1" s="50"/>
      <c r="T1" s="50"/>
      <c r="U1" s="52"/>
      <c r="V1" s="50"/>
      <c r="W1" s="52"/>
      <c r="X1" s="50"/>
      <c r="Y1" s="50"/>
      <c r="Z1" s="94"/>
      <c r="AA1" s="50"/>
    </row>
    <row r="2" spans="1:27" s="68" customFormat="1" ht="20.25" customHeight="1" x14ac:dyDescent="0.25">
      <c r="A2" s="106" t="s">
        <v>55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7"/>
      <c r="S2" s="54"/>
      <c r="U2" s="54"/>
      <c r="V2" s="54"/>
      <c r="W2" s="54"/>
      <c r="X2" s="54"/>
      <c r="Y2" s="54"/>
      <c r="Z2" s="54"/>
      <c r="AA2" s="82"/>
    </row>
    <row r="3" spans="1:27" ht="9.4499999999999993" customHeight="1" x14ac:dyDescent="0.25">
      <c r="A3" s="106"/>
      <c r="B3" s="93"/>
    </row>
    <row r="4" spans="1:27" s="68" customFormat="1" ht="20.25" customHeight="1" x14ac:dyDescent="0.25">
      <c r="B4" s="49"/>
      <c r="C4" s="265" t="s">
        <v>17</v>
      </c>
      <c r="D4" s="265"/>
      <c r="E4" s="265"/>
      <c r="F4" s="265"/>
      <c r="G4" s="265"/>
      <c r="H4" s="265"/>
      <c r="I4" s="265"/>
      <c r="J4" s="265"/>
      <c r="K4" s="265"/>
      <c r="L4" s="265"/>
      <c r="M4" s="265"/>
      <c r="N4" s="265"/>
      <c r="O4" s="265"/>
      <c r="P4" s="265"/>
      <c r="Q4" s="26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s="68" customFormat="1" ht="20.25" customHeight="1" x14ac:dyDescent="0.25">
      <c r="B5" s="49"/>
      <c r="C5" s="12"/>
      <c r="D5" s="12"/>
      <c r="E5" s="271" t="s">
        <v>54</v>
      </c>
      <c r="F5" s="271"/>
      <c r="G5" s="271"/>
      <c r="H5" s="271"/>
      <c r="I5" s="271"/>
      <c r="J5" s="12"/>
      <c r="K5" s="267" t="s">
        <v>95</v>
      </c>
      <c r="L5" s="267"/>
      <c r="M5" s="267"/>
      <c r="N5" s="267"/>
      <c r="O5" s="267"/>
      <c r="P5" s="124"/>
      <c r="Q5" s="12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s="68" customFormat="1" ht="17.399999999999999" customHeight="1" x14ac:dyDescent="0.25">
      <c r="B6" s="49"/>
      <c r="C6" s="12"/>
      <c r="D6" s="12"/>
      <c r="E6" s="12"/>
      <c r="F6" s="12"/>
      <c r="G6" s="12"/>
      <c r="H6" s="12"/>
      <c r="I6" s="12"/>
      <c r="J6" s="12"/>
      <c r="K6" s="136" t="s">
        <v>102</v>
      </c>
      <c r="L6" s="12"/>
      <c r="M6" s="136"/>
      <c r="N6" s="136"/>
      <c r="O6" s="136"/>
      <c r="P6" s="12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27" s="68" customFormat="1" ht="17.399999999999999" customHeight="1" x14ac:dyDescent="0.25">
      <c r="B7" s="49"/>
      <c r="C7" s="12"/>
      <c r="D7" s="12"/>
      <c r="J7" s="12"/>
      <c r="K7" s="136" t="s">
        <v>93</v>
      </c>
      <c r="L7" s="93"/>
      <c r="M7" s="139" t="s">
        <v>196</v>
      </c>
      <c r="N7" s="139"/>
      <c r="O7" s="139"/>
      <c r="P7" s="93"/>
      <c r="Q7" s="45"/>
      <c r="R7" s="53"/>
      <c r="S7" s="45"/>
      <c r="T7" s="53"/>
      <c r="U7" s="45"/>
      <c r="V7" s="53"/>
      <c r="W7" s="45"/>
      <c r="Y7" s="82"/>
      <c r="Z7" s="82"/>
      <c r="AA7" s="82"/>
    </row>
    <row r="8" spans="1:27" s="68" customFormat="1" ht="17.399999999999999" customHeight="1" x14ac:dyDescent="0.25">
      <c r="A8" s="49"/>
      <c r="B8" s="15"/>
      <c r="C8" s="3" t="s">
        <v>3</v>
      </c>
      <c r="D8" s="3"/>
      <c r="E8" s="90"/>
      <c r="F8" s="90"/>
      <c r="G8" s="90"/>
      <c r="H8" s="12"/>
      <c r="I8" s="38"/>
      <c r="J8" s="3"/>
      <c r="K8" s="136" t="s">
        <v>94</v>
      </c>
      <c r="L8" s="49"/>
      <c r="M8" s="139" t="s">
        <v>125</v>
      </c>
      <c r="N8" s="139"/>
      <c r="O8" s="139" t="s">
        <v>67</v>
      </c>
      <c r="P8" s="49"/>
      <c r="Q8" s="36"/>
      <c r="R8" s="53"/>
      <c r="S8" s="45"/>
      <c r="T8" s="53"/>
      <c r="U8" s="45"/>
      <c r="V8" s="41"/>
      <c r="W8" s="45"/>
      <c r="X8" s="82"/>
      <c r="Y8" s="82"/>
      <c r="Z8" s="82"/>
      <c r="AA8" s="82"/>
    </row>
    <row r="9" spans="1:27" s="68" customFormat="1" ht="17.399999999999999" customHeight="1" x14ac:dyDescent="0.25">
      <c r="A9" s="49"/>
      <c r="B9" s="15"/>
      <c r="C9" s="3" t="s">
        <v>4</v>
      </c>
      <c r="D9" s="3"/>
      <c r="E9" s="35" t="s">
        <v>91</v>
      </c>
      <c r="F9" s="3"/>
      <c r="G9" s="37" t="s">
        <v>73</v>
      </c>
      <c r="H9" s="3"/>
      <c r="I9" s="36"/>
      <c r="J9" s="3"/>
      <c r="K9" s="137" t="s">
        <v>103</v>
      </c>
      <c r="L9" s="36"/>
      <c r="M9" s="137" t="s">
        <v>126</v>
      </c>
      <c r="N9" s="137"/>
      <c r="O9" s="137" t="s">
        <v>140</v>
      </c>
      <c r="P9" s="36"/>
      <c r="Q9" s="36" t="s">
        <v>2</v>
      </c>
      <c r="R9" s="97"/>
      <c r="S9" s="96"/>
      <c r="T9" s="97"/>
      <c r="U9" s="96"/>
      <c r="V9" s="97"/>
      <c r="W9" s="96"/>
      <c r="X9" s="97"/>
      <c r="Y9" s="85"/>
      <c r="Z9" s="32"/>
      <c r="AA9" s="85"/>
    </row>
    <row r="10" spans="1:27" ht="17.399999999999999" customHeight="1" x14ac:dyDescent="0.25">
      <c r="A10" s="49"/>
      <c r="B10" s="187" t="s">
        <v>7</v>
      </c>
      <c r="C10" s="15" t="s">
        <v>5</v>
      </c>
      <c r="D10" s="15"/>
      <c r="E10" s="35" t="s">
        <v>72</v>
      </c>
      <c r="F10" s="15"/>
      <c r="G10" s="37" t="s">
        <v>72</v>
      </c>
      <c r="H10" s="15"/>
      <c r="I10" s="36" t="s">
        <v>19</v>
      </c>
      <c r="J10" s="15"/>
      <c r="K10" s="136" t="s">
        <v>104</v>
      </c>
      <c r="L10" s="15"/>
      <c r="M10" s="139" t="s">
        <v>127</v>
      </c>
      <c r="N10" s="139"/>
      <c r="O10" s="139" t="s">
        <v>141</v>
      </c>
      <c r="P10" s="15"/>
      <c r="Q10" s="15" t="s">
        <v>15</v>
      </c>
      <c r="R10" s="82"/>
      <c r="S10" s="82"/>
      <c r="T10" s="82"/>
      <c r="U10" s="82"/>
      <c r="V10" s="82"/>
      <c r="W10" s="82"/>
      <c r="X10" s="82"/>
      <c r="Y10" s="82"/>
      <c r="Z10" s="82"/>
      <c r="AA10" s="82"/>
    </row>
    <row r="11" spans="1:27" s="68" customFormat="1" ht="20.25" customHeight="1" x14ac:dyDescent="0.25">
      <c r="A11" s="93"/>
      <c r="B11" s="84"/>
      <c r="C11" s="264" t="s">
        <v>45</v>
      </c>
      <c r="D11" s="264"/>
      <c r="E11" s="264"/>
      <c r="F11" s="264"/>
      <c r="G11" s="264"/>
      <c r="H11" s="264"/>
      <c r="I11" s="264"/>
      <c r="J11" s="264"/>
      <c r="K11" s="264"/>
      <c r="L11" s="264"/>
      <c r="M11" s="264"/>
      <c r="N11" s="264"/>
      <c r="O11" s="264"/>
      <c r="P11" s="264"/>
      <c r="Q11" s="264"/>
      <c r="R11" s="97"/>
      <c r="S11" s="96"/>
      <c r="T11" s="97"/>
      <c r="U11" s="96"/>
      <c r="V11" s="97"/>
      <c r="W11" s="96"/>
      <c r="X11" s="97"/>
      <c r="Y11" s="85"/>
      <c r="Z11" s="32"/>
      <c r="AA11" s="85"/>
    </row>
    <row r="12" spans="1:27" ht="16.95" customHeight="1" x14ac:dyDescent="0.25">
      <c r="A12" s="6" t="s">
        <v>164</v>
      </c>
      <c r="B12" s="19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</row>
    <row r="13" spans="1:27" ht="16.95" customHeight="1" x14ac:dyDescent="0.25">
      <c r="A13" s="6" t="s">
        <v>165</v>
      </c>
      <c r="B13" s="191"/>
      <c r="C13" s="32">
        <v>201600</v>
      </c>
      <c r="D13" s="32"/>
      <c r="E13" s="32">
        <v>20160</v>
      </c>
      <c r="F13" s="32"/>
      <c r="G13" s="32">
        <v>2500000</v>
      </c>
      <c r="H13" s="32"/>
      <c r="I13" s="32">
        <v>13004536</v>
      </c>
      <c r="J13" s="32"/>
      <c r="K13" s="32">
        <v>2426817</v>
      </c>
      <c r="L13" s="32"/>
      <c r="M13" s="32">
        <v>6338</v>
      </c>
      <c r="N13" s="32"/>
      <c r="O13" s="32">
        <v>2433155</v>
      </c>
      <c r="P13" s="32"/>
      <c r="Q13" s="32">
        <v>18159451</v>
      </c>
      <c r="R13" s="82"/>
      <c r="S13" s="82"/>
      <c r="T13" s="82"/>
      <c r="U13" s="82"/>
      <c r="V13" s="82"/>
      <c r="W13" s="82"/>
      <c r="X13" s="82"/>
      <c r="Y13" s="82"/>
      <c r="Z13" s="82"/>
      <c r="AA13" s="82"/>
    </row>
    <row r="14" spans="1:27" ht="16.95" customHeight="1" x14ac:dyDescent="0.25">
      <c r="A14" s="6" t="s">
        <v>156</v>
      </c>
      <c r="B14" s="191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82"/>
      <c r="S14" s="82"/>
      <c r="T14" s="82"/>
      <c r="U14" s="82"/>
      <c r="V14" s="82"/>
      <c r="W14" s="82"/>
      <c r="X14" s="82"/>
      <c r="Y14" s="82"/>
      <c r="Z14" s="82"/>
      <c r="AA14" s="82"/>
    </row>
    <row r="15" spans="1:27" ht="16.95" customHeight="1" x14ac:dyDescent="0.25">
      <c r="A15" s="6" t="s">
        <v>174</v>
      </c>
      <c r="B15" s="191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82"/>
      <c r="S15" s="82"/>
      <c r="T15" s="82"/>
      <c r="U15" s="82"/>
      <c r="V15" s="82"/>
      <c r="W15" s="82"/>
      <c r="X15" s="82"/>
      <c r="Y15" s="82"/>
      <c r="Z15" s="82"/>
      <c r="AA15" s="82"/>
    </row>
    <row r="16" spans="1:27" s="68" customFormat="1" ht="17.399999999999999" customHeight="1" x14ac:dyDescent="0.25">
      <c r="A16" s="74" t="s">
        <v>151</v>
      </c>
      <c r="B16" s="191">
        <v>9</v>
      </c>
      <c r="C16" s="98">
        <v>0</v>
      </c>
      <c r="D16" s="55"/>
      <c r="E16" s="98">
        <v>0</v>
      </c>
      <c r="F16" s="55"/>
      <c r="G16" s="98">
        <v>0</v>
      </c>
      <c r="H16" s="98"/>
      <c r="I16" s="98">
        <v>-112893</v>
      </c>
      <c r="J16" s="98"/>
      <c r="K16" s="55">
        <v>0</v>
      </c>
      <c r="L16" s="55"/>
      <c r="M16" s="55">
        <v>0</v>
      </c>
      <c r="N16" s="55"/>
      <c r="O16" s="98">
        <v>0</v>
      </c>
      <c r="P16" s="98"/>
      <c r="Q16" s="82">
        <v>-112893</v>
      </c>
      <c r="R16" s="25"/>
      <c r="S16" s="25"/>
      <c r="T16" s="25"/>
      <c r="U16" s="25"/>
      <c r="V16" s="25"/>
      <c r="W16" s="25"/>
      <c r="X16" s="25"/>
      <c r="Y16" s="25"/>
      <c r="Z16" s="25"/>
      <c r="AA16" s="25"/>
    </row>
    <row r="17" spans="1:27" ht="16.95" customHeight="1" x14ac:dyDescent="0.25">
      <c r="A17" s="6" t="s">
        <v>175</v>
      </c>
      <c r="B17" s="84"/>
      <c r="C17" s="180">
        <v>0</v>
      </c>
      <c r="D17" s="32"/>
      <c r="E17" s="180">
        <v>0</v>
      </c>
      <c r="F17" s="32"/>
      <c r="G17" s="180">
        <v>0</v>
      </c>
      <c r="H17" s="32"/>
      <c r="I17" s="180">
        <v>-112893</v>
      </c>
      <c r="J17" s="32"/>
      <c r="K17" s="180">
        <v>0</v>
      </c>
      <c r="L17" s="55"/>
      <c r="M17" s="180">
        <v>0</v>
      </c>
      <c r="N17" s="32"/>
      <c r="O17" s="180">
        <v>0</v>
      </c>
      <c r="P17" s="32"/>
      <c r="Q17" s="180">
        <v>-112893</v>
      </c>
      <c r="R17" s="82"/>
      <c r="S17" s="82"/>
      <c r="T17" s="82"/>
      <c r="U17" s="82"/>
      <c r="V17" s="82"/>
      <c r="W17" s="82"/>
      <c r="X17" s="82"/>
      <c r="Y17" s="82"/>
      <c r="Z17" s="82"/>
      <c r="AA17" s="82"/>
    </row>
    <row r="18" spans="1:27" ht="16.95" customHeight="1" x14ac:dyDescent="0.25">
      <c r="A18" s="41" t="s">
        <v>105</v>
      </c>
      <c r="B18" s="82"/>
      <c r="C18" s="2"/>
      <c r="D18" s="2"/>
      <c r="E18" s="2"/>
      <c r="F18" s="2"/>
      <c r="G18" s="2"/>
      <c r="H18" s="2"/>
      <c r="I18" s="2"/>
      <c r="J18" s="2"/>
      <c r="K18" s="2"/>
      <c r="L18" s="55"/>
      <c r="M18" s="2"/>
      <c r="N18" s="2"/>
      <c r="O18" s="2"/>
      <c r="P18" s="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</row>
    <row r="19" spans="1:27" s="68" customFormat="1" ht="17.399999999999999" customHeight="1" x14ac:dyDescent="0.25">
      <c r="A19" s="74" t="s">
        <v>128</v>
      </c>
      <c r="B19" s="10"/>
      <c r="C19" s="55">
        <v>0</v>
      </c>
      <c r="D19" s="55"/>
      <c r="E19" s="55">
        <v>0</v>
      </c>
      <c r="F19" s="55"/>
      <c r="G19" s="55">
        <v>0</v>
      </c>
      <c r="H19" s="55"/>
      <c r="I19" s="55">
        <v>288053</v>
      </c>
      <c r="J19" s="55"/>
      <c r="K19" s="55">
        <v>0</v>
      </c>
      <c r="L19" s="55"/>
      <c r="M19" s="55">
        <v>0</v>
      </c>
      <c r="N19" s="55"/>
      <c r="O19" s="98">
        <v>0</v>
      </c>
      <c r="P19" s="55"/>
      <c r="Q19" s="82">
        <v>288053</v>
      </c>
      <c r="R19" s="25"/>
      <c r="S19" s="25"/>
      <c r="T19" s="25"/>
      <c r="U19" s="25"/>
      <c r="V19" s="25"/>
      <c r="W19" s="25"/>
      <c r="X19" s="25"/>
      <c r="Y19" s="25"/>
      <c r="Z19" s="25"/>
      <c r="AA19" s="25"/>
    </row>
    <row r="20" spans="1:27" ht="17.399999999999999" customHeight="1" x14ac:dyDescent="0.25">
      <c r="A20" s="74" t="s">
        <v>107</v>
      </c>
      <c r="B20" s="82"/>
      <c r="C20" s="190">
        <v>0</v>
      </c>
      <c r="D20" s="190"/>
      <c r="E20" s="190">
        <v>0</v>
      </c>
      <c r="F20" s="190"/>
      <c r="G20" s="190">
        <v>0</v>
      </c>
      <c r="H20" s="190"/>
      <c r="I20" s="190">
        <v>0</v>
      </c>
      <c r="J20" s="190"/>
      <c r="K20" s="190">
        <v>201094</v>
      </c>
      <c r="L20" s="55"/>
      <c r="M20" s="190">
        <v>0</v>
      </c>
      <c r="N20" s="190"/>
      <c r="O20" s="98">
        <v>201094</v>
      </c>
      <c r="P20" s="190"/>
      <c r="Q20" s="82">
        <v>201094</v>
      </c>
    </row>
    <row r="21" spans="1:27" ht="20.25" customHeight="1" x14ac:dyDescent="0.25">
      <c r="A21" s="22" t="s">
        <v>147</v>
      </c>
      <c r="B21" s="82"/>
      <c r="C21" s="129">
        <v>0</v>
      </c>
      <c r="D21" s="132"/>
      <c r="E21" s="129">
        <v>0</v>
      </c>
      <c r="F21" s="132"/>
      <c r="G21" s="129">
        <v>0</v>
      </c>
      <c r="H21" s="132"/>
      <c r="I21" s="129">
        <v>288053</v>
      </c>
      <c r="J21" s="132"/>
      <c r="K21" s="129">
        <v>201094</v>
      </c>
      <c r="L21" s="55"/>
      <c r="M21" s="129">
        <v>0</v>
      </c>
      <c r="N21" s="189"/>
      <c r="O21" s="129">
        <v>201094</v>
      </c>
      <c r="P21" s="132"/>
      <c r="Q21" s="129">
        <v>489147</v>
      </c>
    </row>
    <row r="22" spans="1:27" s="68" customFormat="1" ht="20.25" customHeight="1" thickBot="1" x14ac:dyDescent="0.3">
      <c r="A22" s="41" t="s">
        <v>166</v>
      </c>
      <c r="B22" s="82"/>
      <c r="C22" s="112">
        <v>201600</v>
      </c>
      <c r="D22" s="47"/>
      <c r="E22" s="112">
        <v>20160</v>
      </c>
      <c r="F22" s="47"/>
      <c r="G22" s="112">
        <v>2500000</v>
      </c>
      <c r="H22" s="47"/>
      <c r="I22" s="112">
        <v>13179696</v>
      </c>
      <c r="J22" s="47"/>
      <c r="K22" s="112">
        <v>2627911</v>
      </c>
      <c r="L22" s="55"/>
      <c r="M22" s="112">
        <v>6338</v>
      </c>
      <c r="N22" s="18"/>
      <c r="O22" s="112">
        <v>2634249</v>
      </c>
      <c r="P22" s="47"/>
      <c r="Q22" s="112">
        <v>18535705</v>
      </c>
      <c r="R22" s="25"/>
      <c r="S22" s="25"/>
      <c r="T22" s="25"/>
      <c r="U22" s="25"/>
      <c r="V22" s="25"/>
      <c r="W22" s="25"/>
      <c r="X22" s="25"/>
      <c r="Y22" s="25"/>
      <c r="Z22" s="25"/>
      <c r="AA22" s="25"/>
    </row>
    <row r="23" spans="1:27" ht="11.4" customHeight="1" thickTop="1" x14ac:dyDescent="0.25">
      <c r="A23" s="22"/>
      <c r="B23" s="187"/>
      <c r="C23" s="73"/>
      <c r="D23" s="73"/>
      <c r="E23" s="73"/>
      <c r="F23" s="73"/>
      <c r="G23" s="73"/>
      <c r="H23" s="73"/>
      <c r="I23" s="73"/>
      <c r="J23" s="73"/>
      <c r="K23" s="73"/>
      <c r="L23" s="55"/>
      <c r="M23" s="73"/>
      <c r="N23" s="82"/>
      <c r="O23" s="73"/>
      <c r="P23" s="73"/>
    </row>
    <row r="24" spans="1:27" ht="20.25" customHeight="1" x14ac:dyDescent="0.25">
      <c r="A24" s="6" t="s">
        <v>185</v>
      </c>
      <c r="B24" s="187"/>
      <c r="C24" s="73"/>
      <c r="D24" s="73"/>
      <c r="E24" s="73"/>
      <c r="F24" s="73"/>
      <c r="G24" s="73"/>
      <c r="H24" s="73"/>
      <c r="I24" s="73"/>
      <c r="J24" s="73"/>
      <c r="K24" s="73"/>
      <c r="L24" s="55"/>
      <c r="M24" s="73"/>
      <c r="N24" s="82"/>
      <c r="O24" s="73"/>
      <c r="P24" s="73"/>
    </row>
    <row r="25" spans="1:27" ht="20.25" customHeight="1" x14ac:dyDescent="0.25">
      <c r="A25" s="6" t="s">
        <v>186</v>
      </c>
      <c r="B25" s="187"/>
      <c r="C25" s="18">
        <v>201600</v>
      </c>
      <c r="D25" s="18"/>
      <c r="E25" s="18">
        <v>20160</v>
      </c>
      <c r="F25" s="18"/>
      <c r="G25" s="18">
        <v>2500000</v>
      </c>
      <c r="H25" s="18"/>
      <c r="I25" s="18">
        <v>12410213</v>
      </c>
      <c r="J25" s="18"/>
      <c r="K25" s="18">
        <v>2302147</v>
      </c>
      <c r="L25" s="55"/>
      <c r="M25" s="18">
        <v>7760</v>
      </c>
      <c r="N25" s="18"/>
      <c r="O25" s="32">
        <v>2309907</v>
      </c>
      <c r="P25" s="25"/>
      <c r="Q25" s="18">
        <v>17441880</v>
      </c>
    </row>
    <row r="26" spans="1:27" ht="16.95" customHeight="1" x14ac:dyDescent="0.25">
      <c r="A26" s="6" t="s">
        <v>156</v>
      </c>
      <c r="B26" s="187"/>
      <c r="C26" s="32"/>
      <c r="D26" s="32"/>
      <c r="E26" s="32"/>
      <c r="F26" s="32"/>
      <c r="G26" s="32"/>
      <c r="H26" s="32"/>
      <c r="I26" s="32"/>
      <c r="J26" s="32"/>
      <c r="K26" s="32"/>
      <c r="L26" s="55"/>
      <c r="M26" s="32"/>
      <c r="N26" s="32"/>
      <c r="O26" s="32"/>
      <c r="P26" s="32"/>
      <c r="Q26" s="32"/>
      <c r="R26" s="82"/>
      <c r="S26" s="82"/>
      <c r="T26" s="82"/>
      <c r="U26" s="82"/>
      <c r="V26" s="82"/>
      <c r="W26" s="82"/>
      <c r="X26" s="82"/>
      <c r="Y26" s="82"/>
      <c r="Z26" s="82"/>
      <c r="AA26" s="82"/>
    </row>
    <row r="27" spans="1:27" ht="16.95" customHeight="1" x14ac:dyDescent="0.25">
      <c r="A27" s="6" t="s">
        <v>174</v>
      </c>
      <c r="B27" s="187"/>
      <c r="C27" s="32"/>
      <c r="D27" s="32"/>
      <c r="E27" s="32"/>
      <c r="F27" s="32"/>
      <c r="G27" s="32"/>
      <c r="H27" s="32"/>
      <c r="I27" s="32"/>
      <c r="J27" s="32"/>
      <c r="K27" s="32"/>
      <c r="L27" s="55"/>
      <c r="M27" s="32"/>
      <c r="N27" s="32"/>
      <c r="O27" s="32"/>
      <c r="P27" s="32"/>
      <c r="Q27" s="32"/>
      <c r="R27" s="82"/>
      <c r="S27" s="82"/>
      <c r="T27" s="82"/>
      <c r="U27" s="82"/>
      <c r="V27" s="82"/>
      <c r="W27" s="82"/>
      <c r="X27" s="82"/>
      <c r="Y27" s="82"/>
      <c r="Z27" s="82"/>
      <c r="AA27" s="82"/>
    </row>
    <row r="28" spans="1:27" s="68" customFormat="1" ht="17.399999999999999" customHeight="1" x14ac:dyDescent="0.25">
      <c r="A28" s="74" t="s">
        <v>151</v>
      </c>
      <c r="B28" s="187">
        <v>9</v>
      </c>
      <c r="C28" s="98">
        <v>0</v>
      </c>
      <c r="D28" s="55"/>
      <c r="E28" s="98">
        <v>0</v>
      </c>
      <c r="F28" s="55"/>
      <c r="G28" s="98">
        <v>0</v>
      </c>
      <c r="H28" s="98"/>
      <c r="I28" s="98">
        <v>-10080</v>
      </c>
      <c r="J28" s="98"/>
      <c r="K28" s="55">
        <v>0</v>
      </c>
      <c r="L28" s="55"/>
      <c r="M28" s="55">
        <v>0</v>
      </c>
      <c r="N28" s="55"/>
      <c r="O28" s="98">
        <f>K28+M28</f>
        <v>0</v>
      </c>
      <c r="P28" s="98"/>
      <c r="Q28" s="82">
        <f>SUM(C28:M28)</f>
        <v>-10080</v>
      </c>
      <c r="R28" s="25"/>
      <c r="S28" s="25"/>
      <c r="T28" s="25"/>
      <c r="U28" s="25"/>
      <c r="V28" s="25"/>
      <c r="W28" s="25"/>
      <c r="X28" s="25"/>
      <c r="Y28" s="25"/>
      <c r="Z28" s="25"/>
      <c r="AA28" s="25"/>
    </row>
    <row r="29" spans="1:27" ht="16.95" customHeight="1" x14ac:dyDescent="0.25">
      <c r="A29" s="6" t="s">
        <v>175</v>
      </c>
      <c r="B29" s="84"/>
      <c r="C29" s="180">
        <f>SUM(C28)</f>
        <v>0</v>
      </c>
      <c r="D29" s="32"/>
      <c r="E29" s="180">
        <f>SUM(E28)</f>
        <v>0</v>
      </c>
      <c r="F29" s="32"/>
      <c r="G29" s="180">
        <f>SUM(G28)</f>
        <v>0</v>
      </c>
      <c r="H29" s="32"/>
      <c r="I29" s="180">
        <f>SUM(I28)</f>
        <v>-10080</v>
      </c>
      <c r="J29" s="32"/>
      <c r="K29" s="180">
        <f>SUM(K28)</f>
        <v>0</v>
      </c>
      <c r="L29" s="55"/>
      <c r="M29" s="180">
        <f>SUM(M28)</f>
        <v>0</v>
      </c>
      <c r="N29" s="32"/>
      <c r="O29" s="180">
        <f>SUM(O28)</f>
        <v>0</v>
      </c>
      <c r="P29" s="32"/>
      <c r="Q29" s="180">
        <f>SUM(Q28)</f>
        <v>-10080</v>
      </c>
      <c r="R29" s="82"/>
      <c r="S29" s="82"/>
      <c r="T29" s="82"/>
      <c r="U29" s="82"/>
      <c r="V29" s="82"/>
      <c r="W29" s="82"/>
      <c r="X29" s="82"/>
      <c r="Y29" s="82"/>
      <c r="Z29" s="82"/>
      <c r="AA29" s="82"/>
    </row>
    <row r="30" spans="1:27" ht="20.25" customHeight="1" x14ac:dyDescent="0.25">
      <c r="A30" s="41" t="s">
        <v>105</v>
      </c>
      <c r="B30" s="82"/>
      <c r="C30" s="18"/>
      <c r="D30" s="18"/>
      <c r="E30" s="18"/>
      <c r="F30" s="18"/>
      <c r="G30" s="18"/>
      <c r="H30" s="18"/>
      <c r="I30" s="18"/>
      <c r="J30" s="18"/>
      <c r="K30" s="18"/>
      <c r="L30" s="55"/>
      <c r="M30" s="18"/>
      <c r="N30" s="18"/>
      <c r="O30" s="18"/>
      <c r="P30" s="25"/>
      <c r="Q30" s="18"/>
    </row>
    <row r="31" spans="1:27" ht="17.399999999999999" customHeight="1" x14ac:dyDescent="0.25">
      <c r="A31" s="74" t="s">
        <v>197</v>
      </c>
      <c r="B31" s="10"/>
      <c r="C31" s="58">
        <v>0</v>
      </c>
      <c r="D31" s="58"/>
      <c r="E31" s="58">
        <v>0</v>
      </c>
      <c r="F31" s="58"/>
      <c r="G31" s="58">
        <v>0</v>
      </c>
      <c r="H31" s="58"/>
      <c r="I31" s="58">
        <f>'PL 6M 6-7'!H32</f>
        <v>-62755</v>
      </c>
      <c r="J31" s="58"/>
      <c r="K31" s="60">
        <v>0</v>
      </c>
      <c r="L31" s="58"/>
      <c r="M31" s="60">
        <v>0</v>
      </c>
      <c r="N31" s="80"/>
      <c r="O31" s="98">
        <f t="shared" ref="O31:O32" si="0">K31+M31</f>
        <v>0</v>
      </c>
      <c r="P31" s="58"/>
      <c r="Q31" s="82">
        <f t="shared" ref="Q31:Q32" si="1">SUM(C31:M31)</f>
        <v>-62755</v>
      </c>
    </row>
    <row r="32" spans="1:27" ht="17.399999999999999" customHeight="1" x14ac:dyDescent="0.25">
      <c r="A32" s="74" t="s">
        <v>107</v>
      </c>
      <c r="B32" s="82"/>
      <c r="C32" s="20">
        <v>0</v>
      </c>
      <c r="D32" s="20">
        <v>0</v>
      </c>
      <c r="E32" s="20">
        <v>0</v>
      </c>
      <c r="F32" s="20"/>
      <c r="G32" s="20">
        <v>0</v>
      </c>
      <c r="H32" s="20"/>
      <c r="I32" s="20">
        <v>0</v>
      </c>
      <c r="J32" s="20"/>
      <c r="K32" s="20">
        <f>'PL 6M 6-7'!H59+'PL 6M 6-7'!H63</f>
        <v>777973</v>
      </c>
      <c r="L32" s="20"/>
      <c r="M32" s="20">
        <v>0</v>
      </c>
      <c r="N32" s="20"/>
      <c r="O32" s="98">
        <f t="shared" si="0"/>
        <v>777973</v>
      </c>
      <c r="P32" s="20"/>
      <c r="Q32" s="82">
        <f t="shared" si="1"/>
        <v>777973</v>
      </c>
    </row>
    <row r="33" spans="1:17" ht="20.25" customHeight="1" x14ac:dyDescent="0.25">
      <c r="A33" s="22" t="s">
        <v>147</v>
      </c>
      <c r="B33" s="82"/>
      <c r="C33" s="129">
        <f>SUM(C31:C32)</f>
        <v>0</v>
      </c>
      <c r="D33" s="132"/>
      <c r="E33" s="129">
        <f>SUM(E31:E32)</f>
        <v>0</v>
      </c>
      <c r="F33" s="132"/>
      <c r="G33" s="129">
        <f>SUM(G31:G32)</f>
        <v>0</v>
      </c>
      <c r="H33" s="132"/>
      <c r="I33" s="129">
        <f>SUM(I31:I32)</f>
        <v>-62755</v>
      </c>
      <c r="J33" s="132"/>
      <c r="K33" s="129">
        <f>SUM(K31:K32)</f>
        <v>777973</v>
      </c>
      <c r="L33" s="132"/>
      <c r="M33" s="129">
        <f>SUM(M31:M32)</f>
        <v>0</v>
      </c>
      <c r="N33" s="85"/>
      <c r="O33" s="129">
        <f>SUM(O31:O32)</f>
        <v>777973</v>
      </c>
      <c r="P33" s="132"/>
      <c r="Q33" s="129">
        <f>SUM(Q31:Q32)</f>
        <v>715218</v>
      </c>
    </row>
    <row r="34" spans="1:17" ht="20.25" customHeight="1" thickBot="1" x14ac:dyDescent="0.3">
      <c r="A34" s="41" t="s">
        <v>187</v>
      </c>
      <c r="B34" s="82"/>
      <c r="C34" s="83">
        <f>C33+C25+C29</f>
        <v>201600</v>
      </c>
      <c r="D34" s="23"/>
      <c r="E34" s="83">
        <f>E33+E25+E29</f>
        <v>20160</v>
      </c>
      <c r="F34" s="23"/>
      <c r="G34" s="83">
        <f>G33+G25+G29</f>
        <v>2500000</v>
      </c>
      <c r="H34" s="23"/>
      <c r="I34" s="83">
        <f>I33+I25+I29</f>
        <v>12337378</v>
      </c>
      <c r="J34" s="23"/>
      <c r="K34" s="83">
        <f>K33+K25+K29</f>
        <v>3080120</v>
      </c>
      <c r="L34" s="23"/>
      <c r="M34" s="83">
        <f>M33+M25+M29</f>
        <v>7760</v>
      </c>
      <c r="N34" s="25"/>
      <c r="O34" s="83">
        <f>O33+O25+O29</f>
        <v>3087880</v>
      </c>
      <c r="P34" s="23"/>
      <c r="Q34" s="83">
        <f>Q33+Q25+Q29</f>
        <v>18147018</v>
      </c>
    </row>
    <row r="35" spans="1:17" ht="20.25" customHeight="1" thickTop="1" x14ac:dyDescent="0.25">
      <c r="I35" s="113"/>
      <c r="N35" s="93"/>
      <c r="O35" s="113"/>
      <c r="Q35" s="84"/>
    </row>
    <row r="36" spans="1:17" ht="20.25" customHeight="1" x14ac:dyDescent="0.25">
      <c r="I36" s="113"/>
      <c r="K36" s="113"/>
      <c r="M36" s="113"/>
      <c r="N36" s="113"/>
      <c r="O36" s="113"/>
      <c r="Q36" s="84"/>
    </row>
    <row r="37" spans="1:17" ht="20.25" customHeight="1" x14ac:dyDescent="0.25">
      <c r="I37" s="113">
        <f>I34-'BS 2-3'!H66</f>
        <v>0</v>
      </c>
      <c r="O37" s="113">
        <f>O34-'BS 2-3'!H67</f>
        <v>0</v>
      </c>
      <c r="Q37" s="84">
        <f>Q34-'BS 2-3'!H68</f>
        <v>0</v>
      </c>
    </row>
    <row r="38" spans="1:17" ht="20.25" customHeight="1" x14ac:dyDescent="0.25">
      <c r="I38" s="133"/>
      <c r="K38" s="113"/>
      <c r="M38" s="113"/>
      <c r="N38" s="113"/>
      <c r="O38" s="113"/>
      <c r="Q38" s="95"/>
    </row>
    <row r="39" spans="1:17" ht="20.25" customHeight="1" x14ac:dyDescent="0.25">
      <c r="C39" s="113"/>
      <c r="E39" s="113"/>
      <c r="G39" s="113"/>
      <c r="I39" s="113"/>
      <c r="K39" s="113"/>
      <c r="M39" s="113"/>
      <c r="O39" s="113"/>
      <c r="Q39" s="113"/>
    </row>
    <row r="40" spans="1:17" ht="20.25" customHeight="1" x14ac:dyDescent="0.25">
      <c r="K40" s="71"/>
      <c r="M40" s="71"/>
      <c r="N40" s="71"/>
      <c r="O40" s="71"/>
    </row>
    <row r="41" spans="1:17" ht="20.25" customHeight="1" x14ac:dyDescent="0.25">
      <c r="K41" s="113"/>
      <c r="M41" s="113"/>
      <c r="N41" s="113"/>
      <c r="O41" s="113"/>
    </row>
    <row r="49" spans="3:17" ht="20.25" customHeight="1" x14ac:dyDescent="0.25">
      <c r="C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</row>
    <row r="52" spans="3:17" ht="20.25" customHeight="1" x14ac:dyDescent="0.25">
      <c r="C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</row>
    <row r="53" spans="3:17" ht="20.25" customHeight="1" x14ac:dyDescent="0.25">
      <c r="C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</row>
    <row r="55" spans="3:17" ht="20.25" customHeight="1" x14ac:dyDescent="0.25">
      <c r="C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</row>
    <row r="56" spans="3:17" ht="20.25" customHeight="1" x14ac:dyDescent="0.25">
      <c r="C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</row>
    <row r="57" spans="3:17" ht="20.25" customHeight="1" x14ac:dyDescent="0.25">
      <c r="C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</row>
    <row r="58" spans="3:17" ht="20.25" customHeight="1" x14ac:dyDescent="0.25">
      <c r="C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</row>
    <row r="59" spans="3:17" ht="20.25" customHeight="1" x14ac:dyDescent="0.25">
      <c r="C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</row>
  </sheetData>
  <mergeCells count="4">
    <mergeCell ref="C4:Q4"/>
    <mergeCell ref="C11:Q11"/>
    <mergeCell ref="E5:I5"/>
    <mergeCell ref="K5:O5"/>
  </mergeCells>
  <phoneticPr fontId="5" type="noConversion"/>
  <pageMargins left="0.8" right="0.8" top="0.48" bottom="0.5" header="0.5" footer="0.5"/>
  <pageSetup paperSize="9" scale="70" firstPageNumber="9" fitToHeight="0" orientation="landscape" useFirstPageNumber="1" r:id="rId1"/>
  <headerFooter alignWithMargins="0">
    <oddFooter>&amp;LThe accompanying notes form an integral part of the interim financial statements.
 &amp;C
&amp;P</oddFooter>
  </headerFooter>
  <ignoredErrors>
    <ignoredError sqref="Q2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-0.249977111117893"/>
  </sheetPr>
  <dimension ref="A1:P49"/>
  <sheetViews>
    <sheetView view="pageBreakPreview" topLeftCell="A32" zoomScaleNormal="100" zoomScaleSheetLayoutView="100" workbookViewId="0">
      <selection activeCell="B43" sqref="B43"/>
    </sheetView>
  </sheetViews>
  <sheetFormatPr defaultColWidth="9.21875" defaultRowHeight="20.25" customHeight="1" x14ac:dyDescent="0.25"/>
  <cols>
    <col min="1" max="1" width="52.77734375" style="1" customWidth="1"/>
    <col min="2" max="2" width="16.88671875" style="55" customWidth="1"/>
    <col min="3" max="3" width="1" style="55" customWidth="1"/>
    <col min="4" max="4" width="16.88671875" style="55" customWidth="1"/>
    <col min="5" max="5" width="1" style="55" customWidth="1"/>
    <col min="6" max="6" width="15.88671875" style="55" customWidth="1"/>
    <col min="7" max="7" width="1" style="55" customWidth="1"/>
    <col min="8" max="8" width="15.6640625" style="55" customWidth="1"/>
    <col min="9" max="9" width="14.77734375" style="98" bestFit="1" customWidth="1"/>
    <col min="10" max="10" width="1" style="98" customWidth="1"/>
    <col min="11" max="11" width="16.21875" style="98" customWidth="1"/>
    <col min="12" max="12" width="1" style="98" customWidth="1"/>
    <col min="13" max="13" width="13.5546875" style="98" bestFit="1" customWidth="1"/>
    <col min="14" max="14" width="1" style="98" customWidth="1"/>
    <col min="15" max="15" width="15.21875" style="98" bestFit="1" customWidth="1"/>
    <col min="16" max="16" width="9.21875" style="46"/>
    <col min="17" max="16384" width="9.21875" style="1"/>
  </cols>
  <sheetData>
    <row r="1" spans="1:16" ht="20.25" customHeight="1" x14ac:dyDescent="0.25">
      <c r="A1" s="14" t="s">
        <v>58</v>
      </c>
    </row>
    <row r="2" spans="1:16" ht="20.25" customHeight="1" x14ac:dyDescent="0.25">
      <c r="A2" s="106" t="s">
        <v>56</v>
      </c>
    </row>
    <row r="3" spans="1:16" ht="5.25" customHeight="1" x14ac:dyDescent="0.25">
      <c r="A3" s="106"/>
    </row>
    <row r="4" spans="1:16" ht="20.25" customHeight="1" x14ac:dyDescent="0.25">
      <c r="A4" s="5"/>
      <c r="B4" s="57"/>
      <c r="C4" s="57"/>
      <c r="D4" s="57"/>
      <c r="E4" s="57"/>
      <c r="F4" s="48"/>
      <c r="G4" s="57"/>
      <c r="H4" s="69"/>
      <c r="I4" s="48"/>
      <c r="J4" s="48"/>
      <c r="K4" s="48"/>
      <c r="L4" s="48"/>
      <c r="M4" s="48"/>
      <c r="N4" s="48"/>
      <c r="O4" s="48"/>
    </row>
    <row r="5" spans="1:16" ht="20.25" customHeight="1" x14ac:dyDescent="0.25">
      <c r="A5" s="106"/>
      <c r="B5" s="273" t="s">
        <v>61</v>
      </c>
      <c r="C5" s="273"/>
      <c r="D5" s="273"/>
      <c r="E5" s="60"/>
      <c r="F5" s="265" t="s">
        <v>76</v>
      </c>
      <c r="G5" s="265"/>
      <c r="H5" s="265"/>
      <c r="I5" s="273"/>
      <c r="J5" s="273"/>
      <c r="K5" s="273"/>
      <c r="L5" s="80"/>
      <c r="M5" s="273"/>
      <c r="N5" s="273"/>
      <c r="O5" s="273"/>
    </row>
    <row r="6" spans="1:16" ht="20.25" customHeight="1" x14ac:dyDescent="0.25">
      <c r="A6" s="6"/>
      <c r="B6" s="273" t="s">
        <v>62</v>
      </c>
      <c r="C6" s="273"/>
      <c r="D6" s="273"/>
      <c r="E6" s="60"/>
      <c r="F6" s="265" t="s">
        <v>77</v>
      </c>
      <c r="G6" s="265"/>
      <c r="H6" s="265"/>
      <c r="I6" s="273"/>
      <c r="J6" s="273"/>
      <c r="K6" s="273"/>
      <c r="L6" s="80"/>
      <c r="M6" s="273"/>
      <c r="N6" s="273"/>
      <c r="O6" s="273"/>
    </row>
    <row r="7" spans="1:16" ht="20.25" customHeight="1" x14ac:dyDescent="0.25">
      <c r="A7" s="6"/>
      <c r="B7" s="275" t="s">
        <v>149</v>
      </c>
      <c r="C7" s="275"/>
      <c r="D7" s="275"/>
      <c r="E7" s="60"/>
      <c r="F7" s="275" t="s">
        <v>149</v>
      </c>
      <c r="G7" s="275"/>
      <c r="H7" s="275"/>
      <c r="I7" s="274"/>
      <c r="J7" s="274"/>
      <c r="K7" s="274"/>
      <c r="L7" s="80"/>
      <c r="M7" s="274"/>
      <c r="N7" s="274"/>
      <c r="O7" s="274"/>
    </row>
    <row r="8" spans="1:16" ht="20.25" customHeight="1" x14ac:dyDescent="0.25">
      <c r="A8" s="6"/>
      <c r="B8" s="276" t="s">
        <v>148</v>
      </c>
      <c r="C8" s="275"/>
      <c r="D8" s="275"/>
      <c r="E8" s="60"/>
      <c r="F8" s="276" t="s">
        <v>148</v>
      </c>
      <c r="G8" s="275"/>
      <c r="H8" s="275"/>
      <c r="I8" s="20"/>
      <c r="J8" s="20"/>
      <c r="K8" s="20"/>
      <c r="L8" s="80"/>
      <c r="M8" s="20"/>
      <c r="N8" s="20"/>
      <c r="O8" s="20"/>
    </row>
    <row r="9" spans="1:16" ht="20.25" customHeight="1" x14ac:dyDescent="0.25">
      <c r="A9" s="6"/>
      <c r="B9" s="107">
        <v>2023</v>
      </c>
      <c r="C9" s="107"/>
      <c r="D9" s="107">
        <v>2022</v>
      </c>
      <c r="E9" s="107"/>
      <c r="F9" s="107">
        <v>2023</v>
      </c>
      <c r="G9" s="107"/>
      <c r="H9" s="107">
        <v>2022</v>
      </c>
      <c r="I9" s="56"/>
      <c r="J9" s="56"/>
      <c r="K9" s="56"/>
      <c r="L9" s="56"/>
      <c r="M9" s="56"/>
      <c r="N9" s="56"/>
      <c r="O9" s="56"/>
    </row>
    <row r="10" spans="1:16" ht="9.6" customHeight="1" x14ac:dyDescent="0.25">
      <c r="A10" s="6"/>
      <c r="B10" s="107"/>
      <c r="C10" s="107"/>
      <c r="D10" s="110"/>
      <c r="E10" s="107"/>
      <c r="F10" s="107"/>
      <c r="G10" s="107"/>
      <c r="H10" s="107"/>
      <c r="I10" s="56"/>
      <c r="J10" s="56"/>
      <c r="K10" s="56"/>
      <c r="L10" s="56"/>
      <c r="M10" s="56"/>
      <c r="N10" s="56"/>
      <c r="O10" s="56"/>
    </row>
    <row r="11" spans="1:16" ht="20.25" customHeight="1" x14ac:dyDescent="0.25">
      <c r="A11" s="6"/>
      <c r="B11" s="272" t="s">
        <v>45</v>
      </c>
      <c r="C11" s="272"/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</row>
    <row r="12" spans="1:16" ht="20.25" customHeight="1" x14ac:dyDescent="0.25">
      <c r="A12" s="7" t="s">
        <v>10</v>
      </c>
    </row>
    <row r="13" spans="1:16" ht="20.25" customHeight="1" x14ac:dyDescent="0.25">
      <c r="A13" s="5" t="s">
        <v>129</v>
      </c>
      <c r="B13" s="57">
        <f>'PL 6M 6-7'!D32</f>
        <v>951588</v>
      </c>
      <c r="C13" s="57">
        <v>0</v>
      </c>
      <c r="D13" s="57">
        <v>2217936</v>
      </c>
      <c r="E13" s="57"/>
      <c r="F13" s="57">
        <f>'PL 6M 6-7'!H32</f>
        <v>-62755</v>
      </c>
      <c r="G13" s="57"/>
      <c r="H13" s="57">
        <v>288053</v>
      </c>
      <c r="I13" s="48"/>
      <c r="J13" s="48"/>
      <c r="K13" s="48"/>
      <c r="L13" s="48"/>
      <c r="M13" s="48"/>
      <c r="N13" s="48"/>
      <c r="O13" s="48"/>
      <c r="P13" s="48"/>
    </row>
    <row r="14" spans="1:16" ht="20.25" customHeight="1" x14ac:dyDescent="0.25">
      <c r="A14" s="38" t="s">
        <v>207</v>
      </c>
      <c r="B14" s="57"/>
      <c r="C14" s="57"/>
      <c r="D14" s="57"/>
      <c r="E14" s="57"/>
      <c r="F14" s="57"/>
      <c r="G14" s="57"/>
      <c r="H14" s="57"/>
      <c r="I14" s="48"/>
      <c r="J14" s="48"/>
      <c r="K14" s="48"/>
      <c r="L14" s="48"/>
      <c r="M14" s="48"/>
      <c r="N14" s="48"/>
      <c r="O14" s="48"/>
      <c r="P14" s="48"/>
    </row>
    <row r="15" spans="1:16" ht="20.25" customHeight="1" x14ac:dyDescent="0.25">
      <c r="A15" s="63" t="s">
        <v>189</v>
      </c>
      <c r="B15" s="57">
        <f>-'PL 6M 6-7'!D31</f>
        <v>-74603</v>
      </c>
      <c r="C15" s="57"/>
      <c r="D15" s="57">
        <v>23523</v>
      </c>
      <c r="E15" s="57"/>
      <c r="F15" s="98">
        <f>-'PL 6M 6-7'!H31</f>
        <v>-74603</v>
      </c>
      <c r="G15" s="57"/>
      <c r="H15" s="98">
        <v>23523</v>
      </c>
      <c r="I15" s="48"/>
      <c r="J15" s="48"/>
      <c r="K15" s="48"/>
      <c r="L15" s="48"/>
      <c r="M15" s="48"/>
      <c r="N15" s="48"/>
      <c r="O15" s="48"/>
      <c r="P15" s="48"/>
    </row>
    <row r="16" spans="1:16" ht="20.25" customHeight="1" x14ac:dyDescent="0.25">
      <c r="A16" s="10" t="s">
        <v>85</v>
      </c>
      <c r="B16" s="57">
        <f>F16</f>
        <v>404</v>
      </c>
      <c r="C16" s="46"/>
      <c r="D16" s="57">
        <v>320</v>
      </c>
      <c r="E16" s="101"/>
      <c r="F16" s="57">
        <v>404</v>
      </c>
      <c r="G16" s="101"/>
      <c r="H16" s="57">
        <v>320</v>
      </c>
      <c r="I16" s="48"/>
      <c r="J16" s="48"/>
      <c r="K16" s="48"/>
      <c r="L16" s="48"/>
      <c r="M16" s="47"/>
      <c r="N16" s="48"/>
      <c r="O16" s="48"/>
      <c r="P16" s="48"/>
    </row>
    <row r="17" spans="1:16" ht="20.25" customHeight="1" x14ac:dyDescent="0.25">
      <c r="A17" s="10" t="s">
        <v>13</v>
      </c>
      <c r="B17" s="57">
        <f>F17</f>
        <v>187277</v>
      </c>
      <c r="C17" s="57"/>
      <c r="D17" s="57">
        <v>186753</v>
      </c>
      <c r="E17" s="57"/>
      <c r="F17" s="57">
        <v>187277</v>
      </c>
      <c r="G17" s="57"/>
      <c r="H17" s="57">
        <v>186753</v>
      </c>
      <c r="I17" s="48"/>
      <c r="J17" s="48"/>
      <c r="K17" s="48"/>
      <c r="L17" s="48"/>
      <c r="M17" s="48"/>
      <c r="N17" s="48"/>
      <c r="O17" s="48"/>
      <c r="P17" s="48"/>
    </row>
    <row r="18" spans="1:16" ht="20.25" customHeight="1" x14ac:dyDescent="0.25">
      <c r="A18" s="10" t="s">
        <v>172</v>
      </c>
      <c r="B18" s="57"/>
      <c r="C18" s="57"/>
      <c r="D18" s="57"/>
      <c r="E18" s="57"/>
      <c r="G18" s="57"/>
      <c r="I18" s="48"/>
      <c r="J18" s="48"/>
      <c r="K18" s="47"/>
      <c r="L18" s="48"/>
      <c r="M18" s="48"/>
      <c r="N18" s="48"/>
      <c r="O18" s="48"/>
      <c r="P18" s="48"/>
    </row>
    <row r="19" spans="1:16" ht="20.25" customHeight="1" x14ac:dyDescent="0.25">
      <c r="A19" s="10" t="s">
        <v>114</v>
      </c>
      <c r="B19" s="57">
        <f>-'PL 6M 6-7'!D28</f>
        <v>-1145349</v>
      </c>
      <c r="C19" s="57"/>
      <c r="D19" s="57">
        <v>-2079010</v>
      </c>
      <c r="E19" s="57"/>
      <c r="F19" s="57">
        <v>0</v>
      </c>
      <c r="G19" s="57"/>
      <c r="H19" s="57">
        <v>0</v>
      </c>
      <c r="I19" s="48"/>
      <c r="J19" s="48"/>
      <c r="K19" s="47"/>
      <c r="L19" s="48"/>
      <c r="M19" s="48"/>
      <c r="N19" s="48"/>
      <c r="O19" s="48"/>
      <c r="P19" s="48"/>
    </row>
    <row r="20" spans="1:16" ht="20.25" customHeight="1" x14ac:dyDescent="0.25">
      <c r="A20" s="10" t="s">
        <v>155</v>
      </c>
      <c r="B20" s="57">
        <f>F20</f>
        <v>44539</v>
      </c>
      <c r="C20" s="57"/>
      <c r="D20" s="57">
        <v>-36004</v>
      </c>
      <c r="E20" s="57"/>
      <c r="F20" s="57">
        <v>44539</v>
      </c>
      <c r="G20" s="57"/>
      <c r="H20" s="57">
        <v>-36004</v>
      </c>
      <c r="I20" s="48"/>
      <c r="J20" s="48"/>
      <c r="K20" s="48"/>
      <c r="L20" s="48"/>
      <c r="M20" s="48"/>
      <c r="N20" s="48"/>
      <c r="O20" s="48"/>
      <c r="P20" s="48"/>
    </row>
    <row r="21" spans="1:16" ht="20.25" customHeight="1" x14ac:dyDescent="0.25">
      <c r="A21" s="10" t="s">
        <v>202</v>
      </c>
      <c r="B21" s="57">
        <f t="shared" ref="B21:B26" si="0">F21</f>
        <v>-60344</v>
      </c>
      <c r="C21" s="57"/>
      <c r="D21" s="57">
        <v>-46660</v>
      </c>
      <c r="E21" s="57"/>
      <c r="F21" s="55">
        <v>-60344</v>
      </c>
      <c r="G21" s="57"/>
      <c r="H21" s="55">
        <v>-46660</v>
      </c>
      <c r="I21" s="48"/>
      <c r="J21" s="48"/>
      <c r="K21" s="48"/>
      <c r="L21" s="48"/>
      <c r="M21" s="48"/>
      <c r="N21" s="48"/>
      <c r="O21" s="48"/>
      <c r="P21" s="48"/>
    </row>
    <row r="22" spans="1:16" ht="20.25" customHeight="1" x14ac:dyDescent="0.25">
      <c r="A22" s="10" t="s">
        <v>82</v>
      </c>
      <c r="B22" s="57">
        <f t="shared" si="0"/>
        <v>9520</v>
      </c>
      <c r="C22" s="57"/>
      <c r="D22" s="57">
        <v>8400</v>
      </c>
      <c r="E22" s="57"/>
      <c r="F22" s="55">
        <v>9520</v>
      </c>
      <c r="G22" s="57"/>
      <c r="H22" s="55">
        <v>8400</v>
      </c>
      <c r="J22" s="48"/>
      <c r="K22" s="48"/>
      <c r="L22" s="48"/>
      <c r="M22" s="47"/>
      <c r="N22" s="48"/>
      <c r="O22" s="48"/>
      <c r="P22" s="48"/>
    </row>
    <row r="23" spans="1:16" ht="20.25" customHeight="1" x14ac:dyDescent="0.25">
      <c r="A23" s="10" t="s">
        <v>204</v>
      </c>
      <c r="B23" s="57">
        <f>F23</f>
        <v>17900</v>
      </c>
      <c r="C23" s="57"/>
      <c r="D23" s="57">
        <v>0</v>
      </c>
      <c r="E23" s="57"/>
      <c r="F23" s="55">
        <v>17900</v>
      </c>
      <c r="G23" s="57"/>
      <c r="H23" s="55">
        <v>0</v>
      </c>
      <c r="I23" s="48"/>
      <c r="J23" s="48"/>
      <c r="K23" s="48"/>
      <c r="L23" s="48"/>
      <c r="M23" s="47"/>
      <c r="N23" s="48"/>
      <c r="O23" s="48"/>
      <c r="P23" s="48"/>
    </row>
    <row r="24" spans="1:16" ht="20.25" customHeight="1" x14ac:dyDescent="0.25">
      <c r="A24" s="10" t="s">
        <v>64</v>
      </c>
      <c r="B24" s="57">
        <v>-24530</v>
      </c>
      <c r="C24" s="57"/>
      <c r="D24" s="57">
        <v>-24055</v>
      </c>
      <c r="E24" s="57"/>
      <c r="F24" s="57">
        <v>-155536</v>
      </c>
      <c r="G24" s="57"/>
      <c r="H24" s="57">
        <v>-173182</v>
      </c>
      <c r="I24" s="48"/>
      <c r="J24" s="48"/>
      <c r="K24" s="48"/>
      <c r="L24" s="48"/>
      <c r="M24" s="47"/>
      <c r="N24" s="48"/>
      <c r="O24" s="48"/>
      <c r="P24" s="48"/>
    </row>
    <row r="25" spans="1:16" ht="20.25" customHeight="1" x14ac:dyDescent="0.25">
      <c r="A25" s="10" t="s">
        <v>208</v>
      </c>
      <c r="B25" s="57">
        <f t="shared" si="0"/>
        <v>-611</v>
      </c>
      <c r="C25" s="57"/>
      <c r="D25" s="57">
        <v>0</v>
      </c>
      <c r="E25" s="57"/>
      <c r="F25" s="57">
        <v>-611</v>
      </c>
      <c r="G25" s="57"/>
      <c r="H25" s="57">
        <v>0</v>
      </c>
      <c r="I25" s="48"/>
      <c r="J25" s="48"/>
      <c r="K25" s="48"/>
      <c r="L25" s="48"/>
      <c r="M25" s="47"/>
      <c r="N25" s="48"/>
      <c r="O25" s="48"/>
      <c r="P25" s="48"/>
    </row>
    <row r="26" spans="1:16" ht="20.25" customHeight="1" x14ac:dyDescent="0.25">
      <c r="A26" s="10" t="s">
        <v>16</v>
      </c>
      <c r="B26" s="57">
        <f t="shared" si="0"/>
        <v>-2542</v>
      </c>
      <c r="C26" s="57"/>
      <c r="D26" s="57">
        <v>-952</v>
      </c>
      <c r="E26" s="57"/>
      <c r="F26" s="47">
        <v>-2542</v>
      </c>
      <c r="G26" s="57"/>
      <c r="H26" s="47">
        <v>-952</v>
      </c>
      <c r="I26" s="48"/>
      <c r="J26" s="48"/>
      <c r="K26" s="48"/>
      <c r="L26" s="48"/>
      <c r="M26" s="47"/>
      <c r="N26" s="48"/>
      <c r="O26" s="48"/>
      <c r="P26" s="48"/>
    </row>
    <row r="27" spans="1:16" ht="20.25" customHeight="1" x14ac:dyDescent="0.25">
      <c r="A27" s="10"/>
      <c r="B27" s="122">
        <f>SUM(B13:B26)</f>
        <v>-96751</v>
      </c>
      <c r="C27" s="57"/>
      <c r="D27" s="122">
        <v>250251</v>
      </c>
      <c r="E27" s="57"/>
      <c r="F27" s="122">
        <f>SUM(F13:F26)</f>
        <v>-96751</v>
      </c>
      <c r="G27" s="57"/>
      <c r="H27" s="122">
        <v>250251</v>
      </c>
      <c r="I27" s="48"/>
      <c r="J27" s="48"/>
      <c r="K27" s="48"/>
      <c r="L27" s="48"/>
      <c r="M27" s="48"/>
      <c r="N27" s="48"/>
      <c r="O27" s="48"/>
      <c r="P27" s="48"/>
    </row>
    <row r="28" spans="1:16" ht="20.25" customHeight="1" x14ac:dyDescent="0.25">
      <c r="A28" s="38" t="s">
        <v>14</v>
      </c>
      <c r="B28" s="57"/>
      <c r="C28" s="57"/>
      <c r="D28" s="57"/>
      <c r="E28" s="57"/>
      <c r="F28" s="57"/>
      <c r="G28" s="57"/>
      <c r="H28" s="57"/>
      <c r="I28" s="48"/>
      <c r="J28" s="48"/>
      <c r="K28" s="48"/>
      <c r="L28" s="48"/>
      <c r="M28" s="48"/>
      <c r="N28" s="48"/>
      <c r="O28" s="48"/>
      <c r="P28" s="48"/>
    </row>
    <row r="29" spans="1:16" ht="20.25" customHeight="1" x14ac:dyDescent="0.25">
      <c r="A29" s="10" t="s">
        <v>47</v>
      </c>
      <c r="B29" s="57">
        <f>F29</f>
        <v>50759</v>
      </c>
      <c r="C29" s="57"/>
      <c r="D29" s="57">
        <v>96340</v>
      </c>
      <c r="E29" s="57"/>
      <c r="F29" s="57">
        <v>50759</v>
      </c>
      <c r="G29" s="57"/>
      <c r="H29" s="57">
        <v>96340</v>
      </c>
      <c r="I29" s="48"/>
      <c r="J29" s="48"/>
      <c r="K29" s="48"/>
      <c r="L29" s="48"/>
      <c r="M29" s="48"/>
      <c r="N29" s="48"/>
      <c r="O29" s="48"/>
      <c r="P29" s="48"/>
    </row>
    <row r="30" spans="1:16" ht="20.25" customHeight="1" x14ac:dyDescent="0.25">
      <c r="A30" s="1" t="s">
        <v>0</v>
      </c>
      <c r="B30" s="57">
        <f t="shared" ref="B30:B35" si="1">F30</f>
        <v>114512</v>
      </c>
      <c r="C30" s="57"/>
      <c r="D30" s="57">
        <v>-106218</v>
      </c>
      <c r="E30" s="57"/>
      <c r="F30" s="57">
        <v>114512</v>
      </c>
      <c r="G30" s="57"/>
      <c r="H30" s="57">
        <v>-106218</v>
      </c>
      <c r="I30" s="48"/>
      <c r="J30" s="48"/>
      <c r="K30" s="48"/>
      <c r="L30" s="48"/>
      <c r="M30" s="48"/>
      <c r="N30" s="48"/>
      <c r="O30" s="48"/>
      <c r="P30" s="48"/>
    </row>
    <row r="31" spans="1:16" ht="20.25" customHeight="1" x14ac:dyDescent="0.25">
      <c r="A31" s="8" t="s">
        <v>57</v>
      </c>
      <c r="B31" s="57">
        <f t="shared" si="1"/>
        <v>20837</v>
      </c>
      <c r="C31" s="57"/>
      <c r="D31" s="57">
        <v>-14271</v>
      </c>
      <c r="E31" s="57"/>
      <c r="F31" s="57">
        <v>20837</v>
      </c>
      <c r="G31" s="57"/>
      <c r="H31" s="57">
        <v>-14271</v>
      </c>
      <c r="I31" s="48"/>
      <c r="J31" s="48"/>
      <c r="K31" s="48"/>
      <c r="L31" s="48"/>
      <c r="M31" s="48"/>
      <c r="N31" s="48"/>
      <c r="O31" s="48"/>
      <c r="P31" s="48"/>
    </row>
    <row r="32" spans="1:16" ht="20.25" customHeight="1" x14ac:dyDescent="0.25">
      <c r="A32" s="8" t="s">
        <v>1</v>
      </c>
      <c r="B32" s="57">
        <f t="shared" si="1"/>
        <v>61</v>
      </c>
      <c r="C32" s="57"/>
      <c r="D32" s="57">
        <v>105</v>
      </c>
      <c r="E32" s="57"/>
      <c r="F32" s="57">
        <v>61</v>
      </c>
      <c r="G32" s="57"/>
      <c r="H32" s="57">
        <v>105</v>
      </c>
      <c r="I32" s="48"/>
      <c r="J32" s="48"/>
      <c r="K32" s="48"/>
      <c r="L32" s="48"/>
      <c r="M32" s="48"/>
      <c r="N32" s="48"/>
      <c r="O32" s="48"/>
      <c r="P32" s="48"/>
    </row>
    <row r="33" spans="1:16" ht="20.25" customHeight="1" x14ac:dyDescent="0.25">
      <c r="A33" s="10" t="s">
        <v>48</v>
      </c>
      <c r="B33" s="57">
        <f t="shared" si="1"/>
        <v>718349</v>
      </c>
      <c r="C33" s="57"/>
      <c r="D33" s="57">
        <v>-571394</v>
      </c>
      <c r="E33" s="57"/>
      <c r="F33" s="60">
        <v>718349</v>
      </c>
      <c r="G33" s="57"/>
      <c r="H33" s="60">
        <v>-571394</v>
      </c>
      <c r="I33" s="48"/>
      <c r="J33" s="48"/>
      <c r="K33" s="80"/>
      <c r="L33" s="48"/>
      <c r="M33" s="80"/>
      <c r="N33" s="48"/>
      <c r="O33" s="48"/>
      <c r="P33" s="48"/>
    </row>
    <row r="34" spans="1:16" ht="20.25" customHeight="1" x14ac:dyDescent="0.25">
      <c r="A34" s="10" t="s">
        <v>39</v>
      </c>
      <c r="B34" s="57">
        <f t="shared" si="1"/>
        <v>-23313</v>
      </c>
      <c r="C34" s="48"/>
      <c r="D34" s="57">
        <v>10560</v>
      </c>
      <c r="E34" s="48"/>
      <c r="F34" s="48">
        <v>-23313</v>
      </c>
      <c r="G34" s="48"/>
      <c r="H34" s="48">
        <v>10560</v>
      </c>
      <c r="I34" s="48"/>
      <c r="J34" s="48"/>
      <c r="K34" s="48"/>
      <c r="L34" s="48"/>
      <c r="M34" s="48"/>
      <c r="N34" s="48"/>
      <c r="O34" s="48"/>
      <c r="P34" s="48"/>
    </row>
    <row r="35" spans="1:16" ht="20.25" customHeight="1" x14ac:dyDescent="0.25">
      <c r="A35" s="10" t="s">
        <v>194</v>
      </c>
      <c r="B35" s="30">
        <f t="shared" si="1"/>
        <v>-4053</v>
      </c>
      <c r="C35" s="48"/>
      <c r="D35" s="30">
        <v>-1697</v>
      </c>
      <c r="E35" s="48"/>
      <c r="F35" s="30">
        <v>-4053</v>
      </c>
      <c r="G35" s="48"/>
      <c r="H35" s="30">
        <v>-1697</v>
      </c>
      <c r="I35" s="48"/>
      <c r="J35" s="48"/>
      <c r="K35" s="48"/>
      <c r="L35" s="48"/>
      <c r="M35" s="48"/>
      <c r="N35" s="48"/>
      <c r="O35" s="48"/>
      <c r="P35" s="48"/>
    </row>
    <row r="36" spans="1:16" ht="20.25" customHeight="1" x14ac:dyDescent="0.25">
      <c r="A36" s="10" t="s">
        <v>192</v>
      </c>
      <c r="B36" s="48">
        <f>SUM(B27:B35)</f>
        <v>780401</v>
      </c>
      <c r="C36" s="48"/>
      <c r="D36" s="48">
        <v>-336324</v>
      </c>
      <c r="E36" s="48"/>
      <c r="F36" s="48">
        <f>SUM(F27:F35)</f>
        <v>780401</v>
      </c>
      <c r="G36" s="48"/>
      <c r="H36" s="48">
        <v>-336324</v>
      </c>
      <c r="I36" s="48"/>
      <c r="J36" s="48"/>
      <c r="K36" s="48"/>
      <c r="L36" s="48"/>
      <c r="M36" s="48"/>
      <c r="N36" s="48"/>
      <c r="O36" s="48"/>
      <c r="P36" s="48"/>
    </row>
    <row r="37" spans="1:16" ht="20.25" customHeight="1" x14ac:dyDescent="0.25">
      <c r="A37" s="10" t="s">
        <v>167</v>
      </c>
      <c r="B37" s="30">
        <v>0</v>
      </c>
      <c r="C37" s="48"/>
      <c r="D37" s="30">
        <v>-10722</v>
      </c>
      <c r="E37" s="48"/>
      <c r="F37" s="30">
        <v>0</v>
      </c>
      <c r="G37" s="48"/>
      <c r="H37" s="30">
        <v>-10722</v>
      </c>
      <c r="I37" s="48"/>
      <c r="J37" s="48"/>
      <c r="K37" s="48"/>
      <c r="L37" s="48"/>
      <c r="M37" s="48"/>
      <c r="N37" s="48"/>
      <c r="O37" s="48"/>
      <c r="P37" s="48"/>
    </row>
    <row r="38" spans="1:16" ht="20.25" customHeight="1" x14ac:dyDescent="0.25">
      <c r="A38" s="6" t="s">
        <v>137</v>
      </c>
      <c r="B38" s="87">
        <f>SUM(B36:B37)</f>
        <v>780401</v>
      </c>
      <c r="C38" s="61"/>
      <c r="D38" s="87">
        <v>-347046</v>
      </c>
      <c r="E38" s="61"/>
      <c r="F38" s="87">
        <f>SUM(F36:F37)</f>
        <v>780401</v>
      </c>
      <c r="G38" s="61"/>
      <c r="H38" s="87">
        <v>-347046</v>
      </c>
      <c r="I38" s="19"/>
      <c r="J38" s="19"/>
      <c r="K38" s="19"/>
      <c r="L38" s="19"/>
      <c r="M38" s="19"/>
      <c r="N38" s="19"/>
      <c r="O38" s="48"/>
      <c r="P38" s="48"/>
    </row>
    <row r="39" spans="1:16" ht="20.25" customHeight="1" x14ac:dyDescent="0.25">
      <c r="A39" s="6"/>
      <c r="B39" s="19"/>
      <c r="C39" s="61"/>
      <c r="D39" s="19"/>
      <c r="E39" s="19"/>
      <c r="F39" s="19"/>
      <c r="G39" s="61"/>
      <c r="H39" s="19"/>
      <c r="I39" s="19"/>
      <c r="J39" s="19"/>
      <c r="K39" s="19"/>
      <c r="L39" s="19"/>
      <c r="M39" s="19"/>
      <c r="N39" s="19"/>
      <c r="O39" s="48"/>
      <c r="P39" s="48"/>
    </row>
    <row r="40" spans="1:16" ht="20.25" customHeight="1" x14ac:dyDescent="0.25">
      <c r="A40" s="7" t="s">
        <v>11</v>
      </c>
      <c r="B40" s="69"/>
      <c r="C40" s="69"/>
      <c r="D40" s="69"/>
      <c r="E40" s="69"/>
      <c r="F40" s="69"/>
      <c r="G40" s="69"/>
      <c r="H40" s="69"/>
      <c r="I40" s="47"/>
      <c r="J40" s="47"/>
      <c r="K40" s="47"/>
      <c r="L40" s="47"/>
      <c r="M40" s="47"/>
      <c r="N40" s="47"/>
      <c r="O40" s="48"/>
      <c r="P40" s="48"/>
    </row>
    <row r="41" spans="1:16" ht="20.25" customHeight="1" x14ac:dyDescent="0.25">
      <c r="A41" s="10" t="s">
        <v>113</v>
      </c>
      <c r="B41" s="167">
        <f>F41</f>
        <v>453</v>
      </c>
      <c r="C41" s="59"/>
      <c r="D41" s="167">
        <v>248310</v>
      </c>
      <c r="E41" s="59"/>
      <c r="F41" s="167">
        <v>453</v>
      </c>
      <c r="G41" s="59"/>
      <c r="H41" s="167">
        <v>248310</v>
      </c>
      <c r="I41" s="99"/>
      <c r="J41" s="99"/>
      <c r="K41" s="99"/>
      <c r="L41" s="99"/>
      <c r="M41" s="99"/>
      <c r="N41" s="99"/>
      <c r="O41" s="48"/>
      <c r="P41" s="48"/>
    </row>
    <row r="42" spans="1:16" ht="20.25" customHeight="1" x14ac:dyDescent="0.25">
      <c r="A42" s="10" t="s">
        <v>168</v>
      </c>
      <c r="B42" s="167">
        <f t="shared" ref="B42:B47" si="2">F42</f>
        <v>0</v>
      </c>
      <c r="C42" s="59"/>
      <c r="D42" s="167">
        <v>52105</v>
      </c>
      <c r="E42" s="59"/>
      <c r="F42" s="167">
        <v>0</v>
      </c>
      <c r="G42" s="59"/>
      <c r="H42" s="167">
        <v>52105</v>
      </c>
      <c r="I42" s="99"/>
      <c r="J42" s="99"/>
      <c r="K42" s="99"/>
      <c r="L42" s="99"/>
      <c r="M42" s="99"/>
      <c r="N42" s="99"/>
      <c r="O42" s="48"/>
      <c r="P42" s="48"/>
    </row>
    <row r="43" spans="1:16" ht="20.25" customHeight="1" x14ac:dyDescent="0.25">
      <c r="A43" s="10" t="s">
        <v>75</v>
      </c>
      <c r="B43" s="167">
        <f t="shared" si="2"/>
        <v>998</v>
      </c>
      <c r="C43" s="79"/>
      <c r="D43" s="57">
        <v>510</v>
      </c>
      <c r="E43" s="59"/>
      <c r="F43" s="167">
        <v>998</v>
      </c>
      <c r="G43" s="59"/>
      <c r="H43" s="167">
        <v>510</v>
      </c>
      <c r="I43" s="64"/>
      <c r="J43" s="64"/>
      <c r="K43" s="64"/>
      <c r="L43" s="99"/>
      <c r="M43" s="100"/>
      <c r="N43" s="99"/>
      <c r="O43" s="48"/>
      <c r="P43" s="48"/>
    </row>
    <row r="44" spans="1:16" ht="20.25" customHeight="1" x14ac:dyDescent="0.25">
      <c r="A44" s="10" t="s">
        <v>209</v>
      </c>
      <c r="B44" s="167">
        <f t="shared" si="2"/>
        <v>-42747</v>
      </c>
      <c r="C44" s="59"/>
      <c r="D44" s="59">
        <v>-83570</v>
      </c>
      <c r="E44" s="59"/>
      <c r="F44" s="57">
        <v>-42747</v>
      </c>
      <c r="G44" s="59"/>
      <c r="H44" s="57">
        <v>-83570</v>
      </c>
      <c r="I44" s="99"/>
      <c r="J44" s="99"/>
      <c r="K44" s="64"/>
      <c r="L44" s="99"/>
      <c r="M44" s="99"/>
      <c r="N44" s="99"/>
      <c r="O44" s="48"/>
      <c r="P44" s="48"/>
    </row>
    <row r="45" spans="1:16" ht="20.25" customHeight="1" x14ac:dyDescent="0.25">
      <c r="A45" s="10" t="s">
        <v>195</v>
      </c>
      <c r="B45" s="167">
        <f t="shared" si="2"/>
        <v>-16</v>
      </c>
      <c r="C45" s="59"/>
      <c r="D45" s="79">
        <v>0</v>
      </c>
      <c r="E45" s="59"/>
      <c r="F45" s="57">
        <v>-16</v>
      </c>
      <c r="G45" s="59"/>
      <c r="H45" s="57">
        <v>0</v>
      </c>
      <c r="I45" s="99"/>
      <c r="J45" s="99"/>
      <c r="K45" s="64"/>
      <c r="L45" s="99"/>
      <c r="M45" s="99"/>
      <c r="N45" s="99"/>
      <c r="O45" s="48"/>
      <c r="P45" s="48"/>
    </row>
    <row r="46" spans="1:16" ht="20.25" customHeight="1" x14ac:dyDescent="0.25">
      <c r="A46" s="10" t="s">
        <v>83</v>
      </c>
      <c r="B46" s="167">
        <f t="shared" si="2"/>
        <v>155536</v>
      </c>
      <c r="C46" s="59"/>
      <c r="D46" s="59">
        <v>173182</v>
      </c>
      <c r="E46" s="59"/>
      <c r="F46" s="57">
        <v>155536</v>
      </c>
      <c r="G46" s="59"/>
      <c r="H46" s="57">
        <v>173182</v>
      </c>
      <c r="I46" s="99"/>
      <c r="J46" s="99"/>
      <c r="K46" s="64"/>
      <c r="L46" s="99"/>
      <c r="M46" s="99"/>
      <c r="N46" s="99"/>
      <c r="O46" s="48"/>
      <c r="P46" s="48"/>
    </row>
    <row r="47" spans="1:16" ht="20.25" customHeight="1" x14ac:dyDescent="0.25">
      <c r="A47" s="10" t="s">
        <v>84</v>
      </c>
      <c r="B47" s="167">
        <f t="shared" si="2"/>
        <v>2001</v>
      </c>
      <c r="C47" s="59"/>
      <c r="D47" s="59">
        <v>1624</v>
      </c>
      <c r="E47" s="59"/>
      <c r="F47" s="57">
        <v>2001</v>
      </c>
      <c r="G47" s="59"/>
      <c r="H47" s="57">
        <v>1624</v>
      </c>
      <c r="I47" s="99"/>
      <c r="J47" s="99"/>
      <c r="K47" s="64"/>
      <c r="L47" s="99"/>
      <c r="M47" s="99"/>
      <c r="N47" s="99"/>
      <c r="O47" s="48"/>
      <c r="P47" s="48"/>
    </row>
    <row r="48" spans="1:16" ht="20.25" customHeight="1" x14ac:dyDescent="0.25">
      <c r="A48" s="6" t="s">
        <v>201</v>
      </c>
      <c r="B48" s="17">
        <f>SUM(B41:B47)</f>
        <v>116225</v>
      </c>
      <c r="C48" s="19">
        <f>SUM(C41:C44)</f>
        <v>0</v>
      </c>
      <c r="D48" s="17">
        <v>392161</v>
      </c>
      <c r="E48" s="19"/>
      <c r="F48" s="17">
        <f>SUM(F41:F47)</f>
        <v>116225</v>
      </c>
      <c r="G48" s="19"/>
      <c r="H48" s="17">
        <v>392161</v>
      </c>
      <c r="I48" s="19"/>
      <c r="J48" s="19"/>
      <c r="K48" s="19"/>
      <c r="L48" s="19"/>
      <c r="M48" s="19"/>
      <c r="N48" s="19"/>
      <c r="O48" s="48"/>
      <c r="P48" s="48"/>
    </row>
    <row r="49" spans="16:16" ht="20.25" customHeight="1" x14ac:dyDescent="0.25">
      <c r="P49" s="1"/>
    </row>
  </sheetData>
  <mergeCells count="16">
    <mergeCell ref="B5:D5"/>
    <mergeCell ref="F5:H5"/>
    <mergeCell ref="B6:D6"/>
    <mergeCell ref="F6:H6"/>
    <mergeCell ref="B11:H11"/>
    <mergeCell ref="B7:D7"/>
    <mergeCell ref="F7:H7"/>
    <mergeCell ref="B8:D8"/>
    <mergeCell ref="F8:H8"/>
    <mergeCell ref="I11:O11"/>
    <mergeCell ref="I5:K5"/>
    <mergeCell ref="M5:O5"/>
    <mergeCell ref="I6:K6"/>
    <mergeCell ref="M6:O6"/>
    <mergeCell ref="I7:K7"/>
    <mergeCell ref="M7:O7"/>
  </mergeCells>
  <phoneticPr fontId="5" type="noConversion"/>
  <pageMargins left="0.8" right="0.8" top="0.48" bottom="0.5" header="0.5" footer="0.5"/>
  <pageSetup paperSize="9" scale="70" firstPageNumber="10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70BE2-CCAB-44A3-A794-316688D6BC33}">
  <sheetPr>
    <tabColor theme="8" tint="-0.249977111117893"/>
  </sheetPr>
  <dimension ref="A1:Q27"/>
  <sheetViews>
    <sheetView tabSelected="1" view="pageBreakPreview" zoomScaleNormal="100" zoomScaleSheetLayoutView="100" workbookViewId="0">
      <selection activeCell="K14" sqref="K14"/>
    </sheetView>
  </sheetViews>
  <sheetFormatPr defaultColWidth="9.21875" defaultRowHeight="20.25" customHeight="1" x14ac:dyDescent="0.25"/>
  <cols>
    <col min="1" max="1" width="48.33203125" style="1" customWidth="1"/>
    <col min="2" max="2" width="6.21875" style="1" customWidth="1"/>
    <col min="3" max="3" width="16.88671875" style="55" customWidth="1"/>
    <col min="4" max="4" width="1" style="55" customWidth="1"/>
    <col min="5" max="5" width="16.88671875" style="55" customWidth="1"/>
    <col min="6" max="6" width="1" style="55" customWidth="1"/>
    <col min="7" max="7" width="15.88671875" style="55" customWidth="1"/>
    <col min="8" max="8" width="1" style="55" customWidth="1"/>
    <col min="9" max="9" width="15.6640625" style="55" customWidth="1"/>
    <col min="10" max="10" width="14.77734375" style="98" bestFit="1" customWidth="1"/>
    <col min="11" max="11" width="1" style="98" customWidth="1"/>
    <col min="12" max="12" width="16.21875" style="98" customWidth="1"/>
    <col min="13" max="13" width="1" style="98" customWidth="1"/>
    <col min="14" max="14" width="13.5546875" style="98" bestFit="1" customWidth="1"/>
    <col min="15" max="15" width="1" style="98" customWidth="1"/>
    <col min="16" max="16" width="15.21875" style="98" bestFit="1" customWidth="1"/>
    <col min="17" max="17" width="9.21875" style="46"/>
    <col min="18" max="16384" width="9.21875" style="1"/>
  </cols>
  <sheetData>
    <row r="1" spans="1:17" ht="20.25" customHeight="1" x14ac:dyDescent="0.25">
      <c r="A1" s="14" t="s">
        <v>58</v>
      </c>
      <c r="B1" s="14"/>
    </row>
    <row r="2" spans="1:17" ht="20.25" customHeight="1" x14ac:dyDescent="0.25">
      <c r="A2" s="106" t="s">
        <v>56</v>
      </c>
      <c r="B2" s="106"/>
    </row>
    <row r="3" spans="1:17" ht="5.25" customHeight="1" x14ac:dyDescent="0.25">
      <c r="A3" s="106"/>
      <c r="B3" s="106"/>
    </row>
    <row r="4" spans="1:17" ht="20.25" customHeight="1" x14ac:dyDescent="0.25">
      <c r="A4" s="5"/>
      <c r="B4" s="5"/>
      <c r="C4" s="57"/>
      <c r="D4" s="57"/>
      <c r="E4" s="57"/>
      <c r="F4" s="57"/>
      <c r="G4" s="48"/>
      <c r="H4" s="57"/>
      <c r="I4" s="69"/>
      <c r="J4" s="48"/>
      <c r="K4" s="48"/>
      <c r="L4" s="48"/>
      <c r="M4" s="48"/>
      <c r="N4" s="48"/>
      <c r="O4" s="48"/>
      <c r="P4" s="48"/>
    </row>
    <row r="5" spans="1:17" ht="20.25" customHeight="1" x14ac:dyDescent="0.25">
      <c r="A5" s="106"/>
      <c r="B5" s="106"/>
      <c r="C5" s="273" t="s">
        <v>61</v>
      </c>
      <c r="D5" s="273"/>
      <c r="E5" s="273"/>
      <c r="F5" s="60"/>
      <c r="G5" s="265" t="s">
        <v>76</v>
      </c>
      <c r="H5" s="265"/>
      <c r="I5" s="265"/>
      <c r="J5" s="273"/>
      <c r="K5" s="273"/>
      <c r="L5" s="273"/>
      <c r="M5" s="80"/>
      <c r="N5" s="273"/>
      <c r="O5" s="273"/>
      <c r="P5" s="273"/>
    </row>
    <row r="6" spans="1:17" ht="20.25" customHeight="1" x14ac:dyDescent="0.25">
      <c r="A6" s="6"/>
      <c r="B6" s="6"/>
      <c r="C6" s="273" t="s">
        <v>62</v>
      </c>
      <c r="D6" s="273"/>
      <c r="E6" s="273"/>
      <c r="F6" s="60"/>
      <c r="G6" s="265" t="s">
        <v>77</v>
      </c>
      <c r="H6" s="265"/>
      <c r="I6" s="265"/>
      <c r="J6" s="273"/>
      <c r="K6" s="273"/>
      <c r="L6" s="273"/>
      <c r="M6" s="80"/>
      <c r="N6" s="273"/>
      <c r="O6" s="273"/>
      <c r="P6" s="273"/>
    </row>
    <row r="7" spans="1:17" ht="20.25" customHeight="1" x14ac:dyDescent="0.25">
      <c r="A7" s="6"/>
      <c r="B7" s="6"/>
      <c r="C7" s="275" t="s">
        <v>149</v>
      </c>
      <c r="D7" s="275"/>
      <c r="E7" s="275"/>
      <c r="F7" s="60"/>
      <c r="G7" s="275" t="s">
        <v>149</v>
      </c>
      <c r="H7" s="275"/>
      <c r="I7" s="275"/>
      <c r="J7" s="274"/>
      <c r="K7" s="274"/>
      <c r="L7" s="274"/>
      <c r="M7" s="80"/>
      <c r="N7" s="274"/>
      <c r="O7" s="274"/>
      <c r="P7" s="274"/>
    </row>
    <row r="8" spans="1:17" ht="20.25" customHeight="1" x14ac:dyDescent="0.25">
      <c r="A8" s="6"/>
      <c r="B8" s="6"/>
      <c r="C8" s="276" t="s">
        <v>148</v>
      </c>
      <c r="D8" s="275"/>
      <c r="E8" s="275"/>
      <c r="F8" s="60"/>
      <c r="G8" s="276" t="s">
        <v>148</v>
      </c>
      <c r="H8" s="275"/>
      <c r="I8" s="275"/>
      <c r="J8" s="256"/>
      <c r="K8" s="256"/>
      <c r="L8" s="256"/>
      <c r="M8" s="80"/>
      <c r="N8" s="256"/>
      <c r="O8" s="256"/>
      <c r="P8" s="256"/>
    </row>
    <row r="9" spans="1:17" ht="20.25" customHeight="1" x14ac:dyDescent="0.25">
      <c r="A9" s="6"/>
      <c r="B9" s="255" t="s">
        <v>7</v>
      </c>
      <c r="C9" s="107">
        <v>2023</v>
      </c>
      <c r="D9" s="107"/>
      <c r="E9" s="107">
        <v>2022</v>
      </c>
      <c r="F9" s="107"/>
      <c r="G9" s="107">
        <v>2023</v>
      </c>
      <c r="H9" s="107"/>
      <c r="I9" s="107">
        <v>2022</v>
      </c>
      <c r="J9" s="56"/>
      <c r="K9" s="56"/>
      <c r="L9" s="56"/>
      <c r="M9" s="56"/>
      <c r="N9" s="56"/>
      <c r="O9" s="56"/>
      <c r="P9" s="56"/>
    </row>
    <row r="10" spans="1:17" ht="9.6" customHeight="1" x14ac:dyDescent="0.25">
      <c r="A10" s="6"/>
      <c r="B10" s="6"/>
      <c r="C10" s="107"/>
      <c r="D10" s="107"/>
      <c r="E10" s="110"/>
      <c r="F10" s="107"/>
      <c r="G10" s="107"/>
      <c r="H10" s="107"/>
      <c r="I10" s="107"/>
      <c r="J10" s="56"/>
      <c r="K10" s="56"/>
      <c r="L10" s="56"/>
      <c r="M10" s="56"/>
      <c r="N10" s="56"/>
      <c r="O10" s="56"/>
      <c r="P10" s="56"/>
    </row>
    <row r="11" spans="1:17" ht="20.25" customHeight="1" x14ac:dyDescent="0.25">
      <c r="A11" s="6"/>
      <c r="B11" s="6"/>
      <c r="C11" s="272" t="s">
        <v>45</v>
      </c>
      <c r="D11" s="272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</row>
    <row r="12" spans="1:17" ht="20.25" customHeight="1" x14ac:dyDescent="0.25">
      <c r="A12" s="7" t="s">
        <v>12</v>
      </c>
      <c r="B12" s="7"/>
      <c r="C12" s="69"/>
      <c r="D12" s="69"/>
      <c r="E12" s="69"/>
      <c r="F12" s="69"/>
      <c r="G12" s="69"/>
      <c r="H12" s="69"/>
      <c r="I12" s="69"/>
      <c r="J12" s="47"/>
      <c r="K12" s="47"/>
      <c r="L12" s="47"/>
      <c r="M12" s="47"/>
      <c r="N12" s="47"/>
      <c r="O12" s="47"/>
      <c r="P12" s="48"/>
      <c r="Q12" s="48"/>
    </row>
    <row r="13" spans="1:17" ht="20.25" customHeight="1" x14ac:dyDescent="0.25">
      <c r="A13" s="10" t="s">
        <v>205</v>
      </c>
      <c r="B13" s="10"/>
      <c r="C13" s="48"/>
      <c r="D13" s="48"/>
      <c r="E13" s="19"/>
      <c r="F13" s="48"/>
      <c r="G13" s="48"/>
      <c r="H13" s="48"/>
      <c r="I13" s="19"/>
      <c r="J13" s="48"/>
      <c r="K13" s="48"/>
      <c r="L13" s="48"/>
      <c r="M13" s="48"/>
      <c r="N13" s="48"/>
      <c r="O13" s="48"/>
      <c r="P13" s="48"/>
      <c r="Q13" s="48"/>
    </row>
    <row r="14" spans="1:17" ht="20.25" customHeight="1" x14ac:dyDescent="0.25">
      <c r="A14" s="10" t="s">
        <v>116</v>
      </c>
      <c r="B14" s="10"/>
      <c r="C14" s="48">
        <f>G14</f>
        <v>-150000</v>
      </c>
      <c r="D14" s="48"/>
      <c r="E14" s="48">
        <v>0</v>
      </c>
      <c r="F14" s="48"/>
      <c r="G14" s="48">
        <v>-150000</v>
      </c>
      <c r="H14" s="48"/>
      <c r="I14" s="48">
        <v>0</v>
      </c>
      <c r="J14" s="48"/>
      <c r="K14" s="48"/>
      <c r="L14" s="48"/>
      <c r="M14" s="48"/>
      <c r="N14" s="48"/>
      <c r="O14" s="48"/>
      <c r="P14" s="48"/>
      <c r="Q14" s="48"/>
    </row>
    <row r="15" spans="1:17" ht="20.25" customHeight="1" x14ac:dyDescent="0.25">
      <c r="A15" s="10" t="s">
        <v>152</v>
      </c>
      <c r="B15" s="72">
        <v>9</v>
      </c>
      <c r="C15" s="48">
        <f t="shared" ref="C15:C16" si="0">G15</f>
        <v>-10080</v>
      </c>
      <c r="D15" s="48"/>
      <c r="E15" s="48">
        <v>-112893</v>
      </c>
      <c r="F15" s="48"/>
      <c r="G15" s="48">
        <v>-10080</v>
      </c>
      <c r="H15" s="48"/>
      <c r="I15" s="48">
        <v>-112893</v>
      </c>
      <c r="J15" s="48"/>
      <c r="K15" s="48"/>
      <c r="L15" s="48"/>
      <c r="M15" s="48"/>
      <c r="N15" s="48"/>
      <c r="O15" s="48"/>
      <c r="P15" s="48"/>
      <c r="Q15" s="48"/>
    </row>
    <row r="16" spans="1:17" ht="20.25" customHeight="1" x14ac:dyDescent="0.55000000000000004">
      <c r="A16" s="10" t="s">
        <v>86</v>
      </c>
      <c r="B16" s="10"/>
      <c r="C16" s="48">
        <f t="shared" si="0"/>
        <v>-404</v>
      </c>
      <c r="D16" s="123"/>
      <c r="E16" s="48">
        <v>-320</v>
      </c>
      <c r="F16" s="123"/>
      <c r="G16" s="57">
        <v>-404</v>
      </c>
      <c r="H16" s="123"/>
      <c r="I16" s="57">
        <v>-320</v>
      </c>
      <c r="J16" s="47"/>
      <c r="K16" s="47"/>
      <c r="L16" s="47"/>
      <c r="M16" s="47"/>
      <c r="N16" s="47"/>
      <c r="O16" s="47"/>
      <c r="P16" s="48"/>
      <c r="Q16" s="48"/>
    </row>
    <row r="17" spans="1:17" ht="20.25" customHeight="1" x14ac:dyDescent="0.25">
      <c r="A17" s="6" t="s">
        <v>171</v>
      </c>
      <c r="B17" s="6"/>
      <c r="C17" s="17">
        <f>SUM(C13:C16)</f>
        <v>-160484</v>
      </c>
      <c r="D17" s="61"/>
      <c r="E17" s="17">
        <v>-113213</v>
      </c>
      <c r="F17" s="61"/>
      <c r="G17" s="17">
        <f>SUM(G13:G16)</f>
        <v>-160484</v>
      </c>
      <c r="H17" s="61"/>
      <c r="I17" s="17">
        <v>-113213</v>
      </c>
      <c r="J17" s="19"/>
      <c r="K17" s="19"/>
      <c r="L17" s="19"/>
      <c r="M17" s="19"/>
      <c r="N17" s="19"/>
      <c r="O17" s="19"/>
      <c r="P17" s="48"/>
      <c r="Q17" s="48"/>
    </row>
    <row r="18" spans="1:17" ht="11.25" customHeight="1" x14ac:dyDescent="0.25">
      <c r="A18" s="6"/>
      <c r="B18" s="6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48"/>
      <c r="Q18" s="48"/>
    </row>
    <row r="19" spans="1:17" ht="20.25" customHeight="1" x14ac:dyDescent="0.25">
      <c r="A19" s="6" t="s">
        <v>138</v>
      </c>
      <c r="B19" s="6"/>
      <c r="C19" s="61">
        <f>SUM('CF 10'!B48,'CF 10'!B38,C17)</f>
        <v>736142</v>
      </c>
      <c r="D19" s="61"/>
      <c r="E19" s="61">
        <v>-68098</v>
      </c>
      <c r="F19" s="61"/>
      <c r="G19" s="61">
        <f>SUM('CF 10'!F48,'CF 10'!F38,G17)</f>
        <v>736142</v>
      </c>
      <c r="H19" s="61"/>
      <c r="I19" s="61">
        <v>-68098</v>
      </c>
      <c r="J19" s="19"/>
      <c r="K19" s="19"/>
      <c r="L19" s="19"/>
      <c r="M19" s="19"/>
      <c r="N19" s="19"/>
      <c r="O19" s="19"/>
      <c r="P19" s="48"/>
      <c r="Q19" s="48"/>
    </row>
    <row r="20" spans="1:17" ht="20.25" customHeight="1" x14ac:dyDescent="0.25">
      <c r="A20" s="5" t="s">
        <v>110</v>
      </c>
      <c r="B20" s="5"/>
      <c r="C20" s="76">
        <f>'BS 2-3'!F11</f>
        <v>209934</v>
      </c>
      <c r="D20" s="69"/>
      <c r="E20" s="76">
        <v>295043</v>
      </c>
      <c r="F20" s="69"/>
      <c r="G20" s="76">
        <v>209934</v>
      </c>
      <c r="H20" s="69"/>
      <c r="I20" s="76">
        <v>295043</v>
      </c>
      <c r="J20" s="47"/>
      <c r="K20" s="47"/>
      <c r="L20" s="47"/>
      <c r="M20" s="47"/>
      <c r="N20" s="47"/>
      <c r="O20" s="47"/>
      <c r="P20" s="48"/>
      <c r="Q20" s="48"/>
    </row>
    <row r="21" spans="1:17" ht="20.25" customHeight="1" thickBot="1" x14ac:dyDescent="0.3">
      <c r="A21" s="6" t="s">
        <v>153</v>
      </c>
      <c r="B21" s="6"/>
      <c r="C21" s="62">
        <f>SUM(C19:C20)</f>
        <v>946076</v>
      </c>
      <c r="D21" s="61"/>
      <c r="E21" s="21">
        <v>226945</v>
      </c>
      <c r="F21" s="61"/>
      <c r="G21" s="62">
        <f>SUM(G19:G20)</f>
        <v>946076</v>
      </c>
      <c r="H21" s="61"/>
      <c r="I21" s="62">
        <v>226945</v>
      </c>
      <c r="J21" s="19"/>
      <c r="K21" s="19"/>
      <c r="L21" s="19"/>
      <c r="M21" s="19"/>
      <c r="N21" s="19"/>
      <c r="O21" s="19"/>
      <c r="P21" s="48"/>
      <c r="Q21" s="48"/>
    </row>
    <row r="22" spans="1:17" ht="12" customHeight="1" thickTop="1" x14ac:dyDescent="0.25">
      <c r="Q22" s="1"/>
    </row>
    <row r="23" spans="1:17" ht="20.25" customHeight="1" x14ac:dyDescent="0.25">
      <c r="Q23" s="1"/>
    </row>
    <row r="27" spans="1:17" s="55" customFormat="1" ht="20.25" customHeight="1" x14ac:dyDescent="0.25">
      <c r="A27" s="1"/>
      <c r="B27" s="1"/>
      <c r="C27" s="55">
        <f>C21-'BS 2-3'!D11</f>
        <v>0</v>
      </c>
      <c r="G27" s="55">
        <f>G21-'BS 2-3'!H11</f>
        <v>0</v>
      </c>
      <c r="J27" s="98"/>
      <c r="K27" s="98"/>
      <c r="L27" s="98"/>
      <c r="M27" s="98"/>
      <c r="N27" s="98"/>
      <c r="O27" s="98"/>
      <c r="P27" s="98"/>
      <c r="Q27" s="46"/>
    </row>
  </sheetData>
  <mergeCells count="16">
    <mergeCell ref="C11:I11"/>
    <mergeCell ref="J11:P11"/>
    <mergeCell ref="C7:E7"/>
    <mergeCell ref="G7:I7"/>
    <mergeCell ref="J7:L7"/>
    <mergeCell ref="N7:P7"/>
    <mergeCell ref="C8:E8"/>
    <mergeCell ref="G8:I8"/>
    <mergeCell ref="C5:E5"/>
    <mergeCell ref="G5:I5"/>
    <mergeCell ref="J5:L5"/>
    <mergeCell ref="N5:P5"/>
    <mergeCell ref="C6:E6"/>
    <mergeCell ref="G6:I6"/>
    <mergeCell ref="J6:L6"/>
    <mergeCell ref="N6:P6"/>
  </mergeCells>
  <pageMargins left="0.8" right="0.8" top="0.48" bottom="0.5" header="0.5" footer="0.5"/>
  <pageSetup paperSize="9" scale="69" firstPageNumber="11" fitToWidth="0" fitToHeight="0" orientation="portrait" useFirstPageNumber="1" r:id="rId1"/>
  <headerFooter alignWithMargins="0">
    <oddFooter xml:space="preserve">&amp;LThe accompanying notes form an integral part of the interim financial statements. 
&amp;C
&amp;P&amp;R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BS 2-3</vt:lpstr>
      <vt:lpstr>PL 3M 4-5</vt:lpstr>
      <vt:lpstr>PL 5</vt:lpstr>
      <vt:lpstr>OCI 6</vt:lpstr>
      <vt:lpstr>PL 6M 6-7</vt:lpstr>
      <vt:lpstr>Equity 8</vt:lpstr>
      <vt:lpstr>Equity 9</vt:lpstr>
      <vt:lpstr>CF 10</vt:lpstr>
      <vt:lpstr>CF 11</vt:lpstr>
      <vt:lpstr>'BS 2-3'!Print_Area</vt:lpstr>
      <vt:lpstr>'CF 10'!Print_Area</vt:lpstr>
      <vt:lpstr>'CF 11'!Print_Area</vt:lpstr>
      <vt:lpstr>'Equity 8'!Print_Area</vt:lpstr>
      <vt:lpstr>'Equity 9'!Print_Area</vt:lpstr>
      <vt:lpstr>'OCI 6'!Print_Area</vt:lpstr>
      <vt:lpstr>'PL 3M 4-5'!Print_Area</vt:lpstr>
      <vt:lpstr>'PL 5'!Print_Area</vt:lpstr>
      <vt:lpstr>'PL 6M 6-7'!Print_Area</vt:lpstr>
      <vt:lpstr>'CF 10'!Print_Titles</vt:lpstr>
      <vt:lpstr>'CF 11'!Print_Titles</vt:lpstr>
      <vt:lpstr>'OCI 6'!Print_Titles</vt:lpstr>
      <vt:lpstr>'PL 5'!Print_Titles</vt:lpstr>
      <vt:lpstr>'BS 2-3'!Title2nd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Ravipa, Sivasiriyangkool</cp:lastModifiedBy>
  <cp:lastPrinted>2023-11-08T11:30:48Z</cp:lastPrinted>
  <dcterms:created xsi:type="dcterms:W3CDTF">2005-02-20T11:53:21Z</dcterms:created>
  <dcterms:modified xsi:type="dcterms:W3CDTF">2023-11-13T17:26:02Z</dcterms:modified>
</cp:coreProperties>
</file>