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sivasiriyangkool\Desktop\4. TR Q2'24\FS\Q2'24\TH\V7 P' Be\Soft file\"/>
    </mc:Choice>
  </mc:AlternateContent>
  <xr:revisionPtr revIDLastSave="0" documentId="13_ncr:1_{CA27F386-3604-41DB-8E8C-E0BB92A57CDE}" xr6:coauthVersionLast="47" xr6:coauthVersionMax="47" xr10:uidLastSave="{00000000-0000-0000-0000-000000000000}"/>
  <bookViews>
    <workbookView xWindow="-108" yWindow="-108" windowWidth="23256" windowHeight="12576" tabRatio="676" xr2:uid="{00000000-000D-0000-FFFF-FFFF00000000}"/>
  </bookViews>
  <sheets>
    <sheet name="FS 3-8" sheetId="2" r:id="rId1"/>
    <sheet name="งบเปลี่ยนแปลง-9" sheetId="23" r:id="rId2"/>
    <sheet name="งบเปลี่ยนแปลง-10" sheetId="24" r:id="rId3"/>
    <sheet name="CF-11" sheetId="29" r:id="rId4"/>
    <sheet name="CF-12" sheetId="31" r:id="rId5"/>
  </sheets>
  <definedNames>
    <definedName name="_xlnm.Print_Area" localSheetId="3">'CF-11'!$A$1:$H$46</definedName>
    <definedName name="_xlnm.Print_Area" localSheetId="4">'CF-12'!$A$1:$I$18</definedName>
    <definedName name="_xlnm.Print_Area" localSheetId="0">'FS 3-8'!$A$1:$J$197</definedName>
    <definedName name="_xlnm.Print_Area" localSheetId="2">'งบเปลี่ยนแปลง-10'!$A$1:$R$34</definedName>
    <definedName name="_xlnm.Print_Area" localSheetId="1">'งบเปลี่ยนแปลง-9'!$A$1:$V$34</definedName>
    <definedName name="_xlnm.Print_Titles" localSheetId="3">'CF-11'!$1:$9</definedName>
    <definedName name="_xlnm.Print_Titles" localSheetId="4">'CF-12'!$1:$9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6" i="23" l="1"/>
  <c r="Q35" i="24"/>
  <c r="I18" i="31" l="1"/>
  <c r="E18" i="31"/>
  <c r="I16" i="31"/>
  <c r="E16" i="31"/>
  <c r="I14" i="31"/>
  <c r="G14" i="31"/>
  <c r="E14" i="31"/>
  <c r="C14" i="31"/>
  <c r="D153" i="2" l="1"/>
  <c r="D155" i="2"/>
  <c r="U32" i="23"/>
  <c r="U31" i="23"/>
  <c r="U28" i="23"/>
  <c r="S28" i="23"/>
  <c r="D43" i="2" l="1"/>
  <c r="F45" i="29" l="1"/>
  <c r="Q32" i="24"/>
  <c r="Q31" i="24"/>
  <c r="O31" i="24"/>
  <c r="O32" i="24"/>
  <c r="Q28" i="24"/>
  <c r="O28" i="24"/>
  <c r="D156" i="2"/>
  <c r="H156" i="2"/>
  <c r="H130" i="2"/>
  <c r="J92" i="2" l="1"/>
  <c r="H92" i="2"/>
  <c r="D92" i="2"/>
  <c r="F92" i="2"/>
  <c r="H85" i="2"/>
  <c r="H94" i="2" l="1"/>
  <c r="H194" i="2" l="1"/>
  <c r="D194" i="2"/>
  <c r="H184" i="2"/>
  <c r="D184" i="2"/>
  <c r="H149" i="2"/>
  <c r="D149" i="2"/>
  <c r="D130" i="2"/>
  <c r="H121" i="2"/>
  <c r="D121" i="2"/>
  <c r="D85" i="2"/>
  <c r="H195" i="2" l="1"/>
  <c r="D131" i="2"/>
  <c r="D158" i="2"/>
  <c r="D161" i="2" s="1"/>
  <c r="D163" i="2" s="1"/>
  <c r="B11" i="29" s="1"/>
  <c r="H158" i="2"/>
  <c r="H161" i="2" s="1"/>
  <c r="H163" i="2" s="1"/>
  <c r="D195" i="2"/>
  <c r="H131" i="2"/>
  <c r="H97" i="2"/>
  <c r="H99" i="2" s="1"/>
  <c r="H102" i="2" s="1"/>
  <c r="D94" i="2"/>
  <c r="D97" i="2" s="1"/>
  <c r="D99" i="2" s="1"/>
  <c r="D102" i="2" s="1"/>
  <c r="H166" i="2" l="1"/>
  <c r="F11" i="29"/>
  <c r="F24" i="29" s="1"/>
  <c r="F33" i="29" s="1"/>
  <c r="H177" i="2"/>
  <c r="H196" i="2" s="1"/>
  <c r="D166" i="2"/>
  <c r="D177" i="2"/>
  <c r="D196" i="2" s="1"/>
  <c r="D114" i="2"/>
  <c r="D132" i="2" s="1"/>
  <c r="H114" i="2"/>
  <c r="H132" i="2"/>
  <c r="J65" i="2" l="1"/>
  <c r="H65" i="2"/>
  <c r="F65" i="2"/>
  <c r="D65" i="2"/>
  <c r="J49" i="2"/>
  <c r="H49" i="2"/>
  <c r="F49" i="2"/>
  <c r="D49" i="2"/>
  <c r="J43" i="2"/>
  <c r="H43" i="2"/>
  <c r="F43" i="2"/>
  <c r="J25" i="2"/>
  <c r="H25" i="2"/>
  <c r="F25" i="2"/>
  <c r="D25" i="2"/>
  <c r="J16" i="2"/>
  <c r="H16" i="2"/>
  <c r="F16" i="2"/>
  <c r="D16" i="2"/>
  <c r="F27" i="2" l="1"/>
  <c r="F51" i="2"/>
  <c r="F67" i="2" s="1"/>
  <c r="J27" i="2"/>
  <c r="J51" i="2"/>
  <c r="J67" i="2" s="1"/>
  <c r="H51" i="2"/>
  <c r="H67" i="2" s="1"/>
  <c r="D51" i="2"/>
  <c r="D67" i="2" s="1"/>
  <c r="H27" i="2"/>
  <c r="D27" i="2"/>
  <c r="Q29" i="24" l="1"/>
  <c r="I29" i="24"/>
  <c r="I29" i="23"/>
  <c r="U29" i="23"/>
  <c r="B45" i="29" l="1"/>
  <c r="Q33" i="23"/>
  <c r="Q34" i="23" s="1"/>
  <c r="O33" i="23"/>
  <c r="O34" i="23" s="1"/>
  <c r="M33" i="23"/>
  <c r="M34" i="23" s="1"/>
  <c r="K33" i="23"/>
  <c r="K34" i="23" s="1"/>
  <c r="G33" i="23"/>
  <c r="G34" i="23" s="1"/>
  <c r="E33" i="23"/>
  <c r="E34" i="23" s="1"/>
  <c r="C33" i="23"/>
  <c r="C34" i="23" s="1"/>
  <c r="K33" i="24"/>
  <c r="K34" i="24" s="1"/>
  <c r="G33" i="24"/>
  <c r="G34" i="24" s="1"/>
  <c r="E33" i="24"/>
  <c r="E34" i="24" s="1"/>
  <c r="C33" i="24"/>
  <c r="C34" i="24"/>
  <c r="S33" i="23" l="1"/>
  <c r="O33" i="24"/>
  <c r="O34" i="24" s="1"/>
  <c r="M33" i="24"/>
  <c r="M34" i="24" s="1"/>
  <c r="S34" i="23" l="1"/>
  <c r="B24" i="29" l="1"/>
  <c r="B33" i="29" l="1"/>
  <c r="B35" i="29" s="1"/>
  <c r="C16" i="31" s="1"/>
  <c r="C18" i="31" s="1"/>
  <c r="I33" i="24"/>
  <c r="I34" i="24" s="1"/>
  <c r="I35" i="24" s="1"/>
  <c r="Q33" i="24"/>
  <c r="Q34" i="24" s="1"/>
  <c r="F35" i="29" l="1"/>
  <c r="G16" i="31" s="1"/>
  <c r="G18" i="31" s="1"/>
  <c r="U33" i="23"/>
  <c r="U34" i="23" s="1"/>
  <c r="I33" i="23"/>
  <c r="I34" i="23" s="1"/>
</calcChain>
</file>

<file path=xl/sharedStrings.xml><?xml version="1.0" encoding="utf-8"?>
<sst xmlns="http://schemas.openxmlformats.org/spreadsheetml/2006/main" count="366" uniqueCount="178">
  <si>
    <t>หมายเหตุ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</si>
  <si>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</si>
  <si>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</si>
  <si>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</si>
  <si>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</si>
  <si>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</si>
  <si>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</si>
  <si>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</si>
  <si>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</si>
  <si>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</si>
  <si>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</si>
  <si>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</si>
  <si>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</si>
  <si>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</si>
  <si>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</si>
  <si>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</si>
  <si>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</t>
  </si>
  <si>
    <t>ทุนเรือนหุ้น</t>
  </si>
  <si>
    <t xml:space="preserve">ชำระแล้ว </t>
  </si>
  <si>
    <t xml:space="preserve">   ทุนจดทะเบียน</t>
  </si>
  <si>
    <t xml:space="preserve">   จัดสรรแล้ว</t>
  </si>
  <si>
    <t>การเปลี่ยนแปลงในสินทรัพย์และหนี้สินดำเนินงาน</t>
  </si>
  <si>
    <t>ดอกเบี้ยรับ</t>
  </si>
  <si>
    <t>งบการเงินเฉพาะกิจการ</t>
  </si>
  <si>
    <t xml:space="preserve">   ทุนที่ออกและชำระแล้ว</t>
  </si>
  <si>
    <t>31 มีนาคม</t>
  </si>
  <si>
    <t>งบแสดงฐานะการเงิน</t>
  </si>
  <si>
    <t>กำไรขาดทุนเบ็ดเสร็จสำหรับงวด</t>
  </si>
  <si>
    <t xml:space="preserve">   กำไรขาดทุนเบ็ดเสร็จอื่น</t>
  </si>
  <si>
    <t>ยังไม่ได้จัดสรร</t>
  </si>
  <si>
    <t xml:space="preserve">      ทุนสำรองตามกฎหมาย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</si>
  <si>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</si>
  <si>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</si>
  <si>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</si>
  <si>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 (ไม่ได้ตรวจสอบ)</t>
  </si>
  <si>
    <t>งบกระแสเงินสด (ไม่ได้ตรวจสอบ)</t>
  </si>
  <si>
    <t xml:space="preserve">รวมส่วนของผู้ถือหุ้น  </t>
  </si>
  <si>
    <t>ค่าเสื่อมราคาและค่าตัดจำหน่าย</t>
  </si>
  <si>
    <t>หนี้สินหมุนเวียนอื่น</t>
  </si>
  <si>
    <t>สินทรัพย์ไม่หมุนเวียนอื่น</t>
  </si>
  <si>
    <t>เงินลงทุนในบริษัทร่วม</t>
  </si>
  <si>
    <t>สินค้าคงเหลือ</t>
  </si>
  <si>
    <t>กำไรสะสม</t>
  </si>
  <si>
    <t>(พันบาท)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</si>
  <si>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</si>
  <si>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</si>
  <si>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องค์ประกอบอื่นของส่วนของผู้ถือหุ้น</t>
  </si>
  <si>
    <t>หนี้สินภาษีเงินได้รอการตัดบัญชี</t>
  </si>
  <si>
    <t xml:space="preserve">   ยังไม่ได้จัดสรร</t>
  </si>
  <si>
    <t xml:space="preserve">กำไรสะสม  </t>
  </si>
  <si>
    <t>บริษัท ไทยเรยอน จำกัด (มหาชน)</t>
  </si>
  <si>
    <t>เงินลงทุนในการร่วมค้า</t>
  </si>
  <si>
    <t>ที่ดิน อาคารและอุปกรณ์</t>
  </si>
  <si>
    <t>เงินปันผลรับ</t>
  </si>
  <si>
    <t>กฎหมาย</t>
  </si>
  <si>
    <t>แปลงค่างบการเงิน</t>
  </si>
  <si>
    <t>รวม</t>
  </si>
  <si>
    <t>องค์ประกอบอื่นของ</t>
  </si>
  <si>
    <t>เงินสดจ่ายเพื่อซื้อที่ดิน อาคารและอุปกรณ์</t>
  </si>
  <si>
    <t>เงินสดรับจากการจำหน่ายอุปกรณ์</t>
  </si>
  <si>
    <t>งบการเงินที่แสดงเงินลงทุนตามวิธีส่วนได้เสีย</t>
  </si>
  <si>
    <t xml:space="preserve">      ทุนสำรองทั่วไป</t>
  </si>
  <si>
    <t>ต้นทุนทางการเงิน</t>
  </si>
  <si>
    <t>ผลกำไรจากเงินลงทุน</t>
  </si>
  <si>
    <t>เงินลงทุนตามวิธีส่วนได้เสีย</t>
  </si>
  <si>
    <t>งบการเงินที่แสดง</t>
  </si>
  <si>
    <t>รวมกำไร (ขาดทุน) เบ็ดเสร็จสำหรับงวด</t>
  </si>
  <si>
    <t>ทุนสำรองทั่วไป</t>
  </si>
  <si>
    <t>ทุนสำรองตาม</t>
  </si>
  <si>
    <t>วัดมูลค่าด้วยมูลค่า</t>
  </si>
  <si>
    <t>ยุติธรรมผ่านกำไรขาดทุน</t>
  </si>
  <si>
    <t>ในตราสารทุนที่กำหนดให้</t>
  </si>
  <si>
    <t>เบ็ดเสร็จอื่น</t>
  </si>
  <si>
    <t xml:space="preserve">สินทรัพย์ทางการเงินหมุนเวียน </t>
  </si>
  <si>
    <t>สินทรัพย์ทางการเงินไม่หมุนเวียนอื่น</t>
  </si>
  <si>
    <t>ผลต่างของอัตรา</t>
  </si>
  <si>
    <t>แลกเปลี่ยนจากการ</t>
  </si>
  <si>
    <t xml:space="preserve">   กำไร (ขาดทุน) เบ็ดเสร็จอื่น</t>
  </si>
  <si>
    <t>ของผลประโยชน์</t>
  </si>
  <si>
    <t>พนักงานที่กำหนดไว้</t>
  </si>
  <si>
    <t>เบ็ดเสร็จอื่นของ</t>
  </si>
  <si>
    <t>บริษัทร่วมที่ใช้</t>
  </si>
  <si>
    <t>วิธีส่วนได้เสีย</t>
  </si>
  <si>
    <t xml:space="preserve">   กำไร</t>
  </si>
  <si>
    <t>กระแสเงินสดสุทธิได้มาจาก (ใช้ไปใน) กิจกรรมดำเนินงาน</t>
  </si>
  <si>
    <t>ประมาณการหนี้สินสำหรับผลประโยชน์พนักงาน</t>
  </si>
  <si>
    <t>ดอกเบี้ยจ่าย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</si>
  <si>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</si>
  <si>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เมษายน</t>
  </si>
  <si>
    <t>สินทรัพย์ทางการเงินหมุนเวียนลดลง</t>
  </si>
  <si>
    <t>เงินสดจ่ายชำระคืนเงินกู้ยืมระยะสั้นจากสถาบันการเงิน</t>
  </si>
  <si>
    <t>ส่วนแบ่งกำไร (ขาดทุน)</t>
  </si>
  <si>
    <t>จากการวัดมูลค่าใหม่</t>
  </si>
  <si>
    <t>30 กันยายน</t>
  </si>
  <si>
    <t>สำหรับงวดหกเดือนสิ้นสุด</t>
  </si>
  <si>
    <t>วันที่ 30 กันยายน</t>
  </si>
  <si>
    <t>เงินปันผลจ่าย</t>
  </si>
  <si>
    <t>เงินสดและรายการเทียบเท่าเงินสด ณ วันที่ 30 กันยายน</t>
  </si>
  <si>
    <t>รายการกับผู้ถือหุ้นที่บันทึกโดยตรงเข้าส่วนของผู้ถือหุ้น</t>
  </si>
  <si>
    <t xml:space="preserve">    เงินปันผลให้ผู้ถือหุ้นของบริษัท</t>
  </si>
  <si>
    <t>ส่วนแบ่งกำไรของบริษัทร่วมที่ใช้วิธีส่วนได้เสีย</t>
  </si>
  <si>
    <t>กำไรสำหรับงวด</t>
  </si>
  <si>
    <t>ผลประโยชน์พนักงานจ่าย</t>
  </si>
  <si>
    <t>(กำไร) ขาดทุนจากอัตราแลกเปลี่ยนที่ยังไม่เกิดขึ้น</t>
  </si>
  <si>
    <t>สำหรับงวดหกเดือนสิ้นสุดวันที่ 30 กันยายน 2565</t>
  </si>
  <si>
    <t>ยอดคงเหลือ ณ วันที่ 1 เมษายน 2565</t>
  </si>
  <si>
    <t>ยอดคงเหลือ ณ วันที่ 30 กันยายน 2565</t>
  </si>
  <si>
    <t xml:space="preserve">กระแสเงินสดสุทธิได้มาจาก (ใช้ไปใน) การดำเนินงาน </t>
  </si>
  <si>
    <t>ภาษีเงินได้จ่ายออก</t>
  </si>
  <si>
    <t>เงินสดรับจากการจำหน่ายตราสารหนี้อื่น</t>
  </si>
  <si>
    <t>รวมกำไรเบ็ดเสร็จสำหรับงวด</t>
  </si>
  <si>
    <t>กระแสเงินสดสุทธิใช้ไปในกิจกรรมจัดหาเงิน</t>
  </si>
  <si>
    <t xml:space="preserve">    การจัดสรรส่วนทุนให้ผู้ถือหุ้น</t>
  </si>
  <si>
    <t xml:space="preserve">    รวมการจัดสรรส่วนทุนให้ผู้ถือหุ้น</t>
  </si>
  <si>
    <t>สินทรัพย์สิทธิการใช้</t>
  </si>
  <si>
    <t>เงินกู้ยืมระยะสั้นจากสถาบันการเงิน</t>
  </si>
  <si>
    <t>ส่วนของหนี้สินตามสัญญาเช่าที่ถึงกำหนดชำระภายในหนึ่งปี</t>
  </si>
  <si>
    <t>ประมาณการหนี้สินไม่หมุนเวียนสำหรับผลประโยชน์พนักงาน</t>
  </si>
  <si>
    <t>หนี้สินตามสัญญาเช่า</t>
  </si>
  <si>
    <t>(หุ้นสามัญจำนวน 201,600,000 หุ้น มูลค่า 1 บาทต่อหุ้น)</t>
  </si>
  <si>
    <t>สำหรับงวดหกเดือนสิ้นสุดวันที่ 30 กันยายน 2566</t>
  </si>
  <si>
    <t>ยอดคงเหลือ ณ วันที่ 1 เมษายน 2566</t>
  </si>
  <si>
    <t>ยอดคงเหลือ ณ วันที่ 30 กันยายน 2566</t>
  </si>
  <si>
    <t>งบกำไรขาดทุน (ไม่ได้ตรวจสอบ)</t>
  </si>
  <si>
    <t>สำหรับงวดสามเดือนสิ้นสุด</t>
  </si>
  <si>
    <t xml:space="preserve"> วันที่ 30 กันยายน</t>
  </si>
  <si>
    <t xml:space="preserve">รายได้ </t>
  </si>
  <si>
    <t>รายได้จากการขาย</t>
  </si>
  <si>
    <t>รายได้ดอกเบี้ย</t>
  </si>
  <si>
    <t>กำไรจากอัตราแลกเปลี่ยน</t>
  </si>
  <si>
    <t>2, 3, 4</t>
  </si>
  <si>
    <t>รายได้อื่น</t>
  </si>
  <si>
    <t>รวมรายได้</t>
  </si>
  <si>
    <t xml:space="preserve">ค่าใช้จ่าย </t>
  </si>
  <si>
    <t>ต้นทุนขาย</t>
  </si>
  <si>
    <t>ต้นทุนในการจัดจำหน่าย</t>
  </si>
  <si>
    <t>ค่าใช้จ่ายในการบริหาร</t>
  </si>
  <si>
    <t>รวมค่าใช้จ่าย</t>
  </si>
  <si>
    <t>2, 4</t>
  </si>
  <si>
    <t>กำไรก่อนภาษีเงินได้</t>
  </si>
  <si>
    <t>ค่าใช้จ่าย (รายได้) ภาษีเงินได้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</si>
  <si>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</si>
  <si>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</si>
  <si>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</si>
  <si>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</si>
  <si>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รายการที่อาจถูกจัดประเภทใหม่ไว้ในกำไรหรือขาดทุน</t>
  </si>
  <si>
    <t xml:space="preserve">   ในภายหลัง</t>
  </si>
  <si>
    <t>ผลต่างของอัตราแลกเปลี่ยนจากการแปลงค่างบการเงิน</t>
  </si>
  <si>
    <t>รวมรายการที่อาจถูกจัดประเภทใหม่ไว้ในกำไรหรือขาดทุน</t>
  </si>
  <si>
    <t>รายการที่จะไม่ถูกจัดประเภทใหม่ไว้ในกำไรหรือขาดทุน</t>
  </si>
  <si>
    <t>ผลกำไรจากเงินลงทุนในตราสารทุนที่กำหนดให้วัดมูลค่าด้วย</t>
  </si>
  <si>
    <t xml:space="preserve">   มูลค่ายุติธรรมผ่านกำไรขาดทุนเบ็ดเสร็จอื่น</t>
  </si>
  <si>
    <t>ภาษีเงินได้ของรายการที่จะไม่ถูกจัดประเภทใหม่ไว้ใน</t>
  </si>
  <si>
    <t xml:space="preserve">   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</si>
  <si>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</si>
  <si>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กำไรขาดทุนเบ็ดเสร็จอื่นสำหรับงวด - สุทธิจากภาษี</t>
  </si>
  <si>
    <t>กำไรเบ็ดเสร็จรวมสำหรับงวด</t>
  </si>
  <si>
    <t>ทุนที่ออกและ</t>
  </si>
  <si>
    <t>(ไม่ได้ตรวจสอบ)</t>
  </si>
  <si>
    <t>ขาดทุนจากอัตราแลกเปลี่ยน</t>
  </si>
  <si>
    <t xml:space="preserve">   ขาดทุน</t>
  </si>
  <si>
    <t>ขาดทุนจากการจำหน่าย ที่ดิน อาคารและอุปกรณ์</t>
  </si>
  <si>
    <t>เงินสดจ่ายเพื่อซื้อสินทรัพย์ไม่มีตัวตน</t>
  </si>
  <si>
    <t>รายได้ภาษีเงินได้</t>
  </si>
  <si>
    <t>2, 6</t>
  </si>
  <si>
    <t>กำไร (ขาดทุน) สำหรับงวด</t>
  </si>
  <si>
    <t>กำไร (ขาดทุน) ก่อนภาษีเงินได้</t>
  </si>
  <si>
    <t>กำไร (ขาดทุน) ต่อหุ้นขั้นพื้นฐาน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</si>
  <si>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</si>
  <si>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 xml:space="preserve">   กำไรเบ็ดเสร็จอื่น</t>
  </si>
  <si>
    <t>กลับรายการขาดทุนจากการปรับมูลค่าสินค้า</t>
  </si>
  <si>
    <t>กระแสเงินสดสุทธิได้มาจากในกิจกรรมลงทุน</t>
  </si>
  <si>
    <t>กำไร (ขาดทุน) จากกิจกรรมดำเนินงาน</t>
  </si>
  <si>
    <t>รายได้ (ค่าใช้จ่าย) ภาษีเงินได้</t>
  </si>
  <si>
    <t>ผลกำไร</t>
  </si>
  <si>
    <t>ประมาณการหนี้สินสำหรับคดีความ</t>
  </si>
  <si>
    <t>ปรับรายการที่กระทบกำไร (ขาดทุน) เป็นเงินสดรับ (จ่าย)</t>
  </si>
  <si>
    <t>ส่วนแบ่งกำไรขาดทุนเบ็ดเสร็จอื่นของบริษัทร่วมตามวิธีส่วนได้เสีย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</si>
</sst>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</numFmts>
  <fonts count="13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FF"/>
      <name val="Arial"/>
      <family val="2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9" fillId="0" borderId="0">
      <alignment vertical="top"/>
    </xf>
    <xf numFmtId="0" fontId="1" fillId="0" borderId="0"/>
    <xf numFmtId="0" fontId="3" fillId="0" borderId="0"/>
  </cellStyleXfs>
  <cellXfs count="217">
    <xf numFmtId="0" fontId="0" fillId="0" borderId="0" xfId="0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/>
    <xf numFmtId="0" fontId="6" fillId="0" borderId="0" xfId="0" applyFont="1" applyFill="1" applyAlignment="1">
      <alignment horizontal="center"/>
    </xf>
    <xf numFmtId="0" fontId="3" fillId="0" borderId="0" xfId="0" applyFont="1" applyFill="1" applyAlignment="1"/>
    <xf numFmtId="164" fontId="3" fillId="0" borderId="0" xfId="0" applyNumberFormat="1" applyFont="1" applyFill="1" applyAlignment="1"/>
    <xf numFmtId="49" fontId="4" fillId="0" borderId="0" xfId="0" applyNumberFormat="1" applyFont="1" applyFill="1" applyAlignment="1"/>
    <xf numFmtId="164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0" fillId="0" borderId="0" xfId="0" applyFont="1" applyFill="1" applyAlignment="1"/>
    <xf numFmtId="0" fontId="4" fillId="0" borderId="0" xfId="0" applyFont="1" applyFill="1" applyAlignment="1">
      <alignment horizontal="justify"/>
    </xf>
    <xf numFmtId="49" fontId="0" fillId="0" borderId="0" xfId="0" applyNumberFormat="1" applyFill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165" fontId="4" fillId="0" borderId="0" xfId="1" applyNumberFormat="1" applyFont="1" applyFill="1" applyAlignment="1"/>
    <xf numFmtId="0" fontId="4" fillId="0" borderId="0" xfId="0" applyFont="1" applyFill="1" applyBorder="1" applyAlignment="1"/>
    <xf numFmtId="164" fontId="4" fillId="0" borderId="0" xfId="0" applyNumberFormat="1" applyFont="1" applyFill="1" applyAlignment="1"/>
    <xf numFmtId="165" fontId="4" fillId="0" borderId="4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/>
    <xf numFmtId="0" fontId="4" fillId="0" borderId="0" xfId="0" applyFont="1" applyFill="1" applyBorder="1" applyAlignment="1">
      <alignment horizontal="justify"/>
    </xf>
    <xf numFmtId="165" fontId="3" fillId="0" borderId="0" xfId="0" applyNumberFormat="1" applyFont="1" applyFill="1" applyBorder="1" applyAlignment="1"/>
    <xf numFmtId="164" fontId="4" fillId="0" borderId="0" xfId="0" applyNumberFormat="1" applyFont="1" applyFill="1" applyAlignment="1">
      <alignment horizontal="left"/>
    </xf>
    <xf numFmtId="165" fontId="0" fillId="0" borderId="0" xfId="0" applyNumberFormat="1" applyFill="1" applyBorder="1" applyAlignment="1"/>
    <xf numFmtId="41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/>
    <xf numFmtId="43" fontId="0" fillId="0" borderId="0" xfId="1" applyFont="1" applyFill="1" applyAlignment="1">
      <alignment horizontal="center"/>
    </xf>
    <xf numFmtId="165" fontId="4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43" fontId="3" fillId="0" borderId="0" xfId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65" fontId="4" fillId="0" borderId="0" xfId="0" applyNumberFormat="1" applyFont="1" applyFill="1" applyAlignment="1"/>
    <xf numFmtId="0" fontId="0" fillId="0" borderId="0" xfId="0" applyFont="1" applyFill="1" applyBorder="1" applyAlignment="1"/>
    <xf numFmtId="0" fontId="2" fillId="0" borderId="0" xfId="0" applyFont="1" applyFill="1" applyAlignment="1">
      <alignment horizontal="justify"/>
    </xf>
    <xf numFmtId="165" fontId="3" fillId="0" borderId="0" xfId="1" applyNumberFormat="1" applyFont="1" applyFill="1" applyBorder="1" applyAlignment="1">
      <alignment horizontal="center"/>
    </xf>
    <xf numFmtId="41" fontId="6" fillId="0" borderId="0" xfId="1" applyNumberFormat="1" applyFont="1" applyFill="1" applyAlignment="1">
      <alignment horizontal="center"/>
    </xf>
    <xf numFmtId="165" fontId="0" fillId="0" borderId="0" xfId="0" applyNumberFormat="1" applyFill="1" applyAlignment="1"/>
    <xf numFmtId="43" fontId="3" fillId="0" borderId="0" xfId="0" applyNumberFormat="1" applyFont="1" applyFill="1" applyAlignment="1"/>
    <xf numFmtId="43" fontId="3" fillId="0" borderId="0" xfId="1" applyFont="1" applyFill="1" applyAlignment="1">
      <alignment horizontal="right"/>
    </xf>
    <xf numFmtId="49" fontId="4" fillId="0" borderId="0" xfId="0" applyNumberFormat="1" applyFont="1" applyFill="1"/>
    <xf numFmtId="49" fontId="0" fillId="0" borderId="0" xfId="0" applyNumberFormat="1" applyFill="1"/>
    <xf numFmtId="0" fontId="0" fillId="0" borderId="0" xfId="0" applyFill="1"/>
    <xf numFmtId="165" fontId="3" fillId="0" borderId="0" xfId="1" applyNumberFormat="1" applyFont="1" applyFill="1"/>
    <xf numFmtId="165" fontId="0" fillId="0" borderId="0" xfId="1" applyNumberFormat="1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/>
    <xf numFmtId="0" fontId="1" fillId="0" borderId="0" xfId="0" applyFont="1" applyFill="1"/>
    <xf numFmtId="49" fontId="2" fillId="0" borderId="0" xfId="0" applyNumberFormat="1" applyFont="1" applyFill="1"/>
    <xf numFmtId="49" fontId="7" fillId="0" borderId="0" xfId="0" applyNumberFormat="1" applyFont="1" applyFill="1"/>
    <xf numFmtId="49" fontId="6" fillId="0" borderId="0" xfId="0" applyNumberFormat="1" applyFont="1" applyFill="1"/>
    <xf numFmtId="165" fontId="3" fillId="0" borderId="0" xfId="0" applyNumberFormat="1" applyFont="1" applyFill="1"/>
    <xf numFmtId="49" fontId="3" fillId="0" borderId="0" xfId="0" applyNumberFormat="1" applyFont="1" applyFill="1"/>
    <xf numFmtId="165" fontId="4" fillId="0" borderId="0" xfId="1" applyNumberFormat="1" applyFont="1" applyFill="1" applyAlignment="1">
      <alignment horizontal="right"/>
    </xf>
    <xf numFmtId="41" fontId="3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center"/>
    </xf>
    <xf numFmtId="49" fontId="0" fillId="0" borderId="0" xfId="0" applyNumberFormat="1" applyFont="1" applyFill="1"/>
    <xf numFmtId="165" fontId="0" fillId="0" borderId="0" xfId="1" applyNumberFormat="1" applyFont="1" applyFill="1" applyAlignment="1"/>
    <xf numFmtId="0" fontId="11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37" fontId="4" fillId="0" borderId="0" xfId="0" applyNumberFormat="1" applyFont="1"/>
    <xf numFmtId="165" fontId="4" fillId="0" borderId="4" xfId="1" applyNumberFormat="1" applyFont="1" applyFill="1" applyBorder="1" applyAlignment="1"/>
    <xf numFmtId="165" fontId="3" fillId="0" borderId="0" xfId="1" applyNumberFormat="1" applyFont="1" applyFill="1" applyAlignment="1">
      <alignment horizontal="center"/>
    </xf>
    <xf numFmtId="43" fontId="3" fillId="0" borderId="0" xfId="1" applyFont="1" applyFill="1"/>
    <xf numFmtId="43" fontId="3" fillId="0" borderId="0" xfId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/>
    <xf numFmtId="165" fontId="4" fillId="0" borderId="4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5" fontId="0" fillId="0" borderId="0" xfId="1" applyNumberFormat="1" applyFont="1" applyFill="1" applyBorder="1" applyAlignment="1">
      <alignment horizontal="right"/>
    </xf>
    <xf numFmtId="49" fontId="0" fillId="0" borderId="0" xfId="0" applyNumberFormat="1"/>
    <xf numFmtId="165" fontId="6" fillId="0" borderId="0" xfId="0" applyNumberFormat="1" applyFont="1" applyFill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49" fontId="4" fillId="0" borderId="0" xfId="0" applyNumberFormat="1" applyFont="1"/>
    <xf numFmtId="0" fontId="0" fillId="0" borderId="0" xfId="0" applyFill="1" applyAlignment="1">
      <alignment vertical="center"/>
    </xf>
    <xf numFmtId="165" fontId="0" fillId="0" borderId="0" xfId="1" applyNumberFormat="1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horizontal="left"/>
    </xf>
    <xf numFmtId="164" fontId="4" fillId="0" borderId="4" xfId="0" applyNumberFormat="1" applyFont="1" applyFill="1" applyBorder="1" applyAlignment="1">
      <alignment horizontal="right"/>
    </xf>
    <xf numFmtId="165" fontId="12" fillId="0" borderId="0" xfId="1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/>
    <xf numFmtId="165" fontId="0" fillId="0" borderId="0" xfId="0" applyNumberFormat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vertical="center"/>
    </xf>
    <xf numFmtId="165" fontId="4" fillId="0" borderId="1" xfId="1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top"/>
    </xf>
    <xf numFmtId="165" fontId="4" fillId="0" borderId="0" xfId="1" applyNumberFormat="1" applyFont="1" applyFill="1" applyAlignment="1">
      <alignment horizontal="right" vertical="top"/>
    </xf>
    <xf numFmtId="165" fontId="4" fillId="0" borderId="0" xfId="1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0" fillId="0" borderId="0" xfId="0" applyNumberFormat="1" applyAlignment="1">
      <alignment horizontal="right"/>
    </xf>
    <xf numFmtId="43" fontId="4" fillId="0" borderId="0" xfId="1" applyFont="1" applyFill="1" applyAlignment="1">
      <alignment horizontal="left"/>
    </xf>
    <xf numFmtId="43" fontId="4" fillId="0" borderId="0" xfId="1" applyFont="1" applyFill="1" applyBorder="1" applyAlignment="1">
      <alignment horizontal="right"/>
    </xf>
    <xf numFmtId="43" fontId="4" fillId="0" borderId="0" xfId="1" applyFont="1" applyFill="1" applyAlignment="1"/>
    <xf numFmtId="43" fontId="3" fillId="0" borderId="0" xfId="1" applyFont="1" applyFill="1" applyAlignment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2" fillId="0" borderId="0" xfId="0" applyNumberFormat="1" applyFont="1"/>
    <xf numFmtId="0" fontId="6" fillId="0" borderId="0" xfId="0" applyFont="1" applyAlignment="1">
      <alignment horizontal="center"/>
    </xf>
    <xf numFmtId="0" fontId="1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7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right"/>
    </xf>
    <xf numFmtId="165" fontId="3" fillId="0" borderId="0" xfId="0" applyNumberFormat="1" applyFont="1"/>
    <xf numFmtId="0" fontId="0" fillId="0" borderId="0" xfId="0" applyAlignment="1">
      <alignment horizontal="left"/>
    </xf>
    <xf numFmtId="41" fontId="3" fillId="0" borderId="0" xfId="0" applyNumberFormat="1" applyFont="1"/>
    <xf numFmtId="164" fontId="6" fillId="0" borderId="0" xfId="0" applyNumberFormat="1" applyFont="1" applyAlignment="1">
      <alignment horizontal="center"/>
    </xf>
    <xf numFmtId="165" fontId="4" fillId="0" borderId="4" xfId="1" applyNumberFormat="1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5" fontId="0" fillId="0" borderId="0" xfId="1" applyNumberFormat="1" applyFont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4" fontId="3" fillId="0" borderId="0" xfId="0" applyNumberFormat="1" applyFont="1"/>
    <xf numFmtId="165" fontId="0" fillId="0" borderId="0" xfId="1" applyNumberFormat="1" applyFont="1" applyFill="1" applyAlignment="1">
      <alignment horizontal="right" vertical="center"/>
    </xf>
    <xf numFmtId="165" fontId="3" fillId="0" borderId="0" xfId="1" applyNumberFormat="1" applyFont="1" applyAlignment="1">
      <alignment horizontal="center"/>
    </xf>
    <xf numFmtId="43" fontId="3" fillId="0" borderId="0" xfId="0" applyNumberFormat="1" applyFont="1"/>
    <xf numFmtId="165" fontId="3" fillId="0" borderId="0" xfId="1" applyNumberFormat="1" applyFont="1" applyAlignment="1">
      <alignment horizontal="right"/>
    </xf>
    <xf numFmtId="165" fontId="3" fillId="0" borderId="0" xfId="1" applyNumberFormat="1" applyFont="1"/>
    <xf numFmtId="165" fontId="0" fillId="0" borderId="0" xfId="1" applyNumberFormat="1" applyFont="1" applyFill="1" applyAlignment="1">
      <alignment horizontal="center" vertical="center"/>
    </xf>
    <xf numFmtId="165" fontId="6" fillId="0" borderId="5" xfId="1" applyNumberFormat="1" applyFont="1" applyBorder="1" applyAlignment="1">
      <alignment horizontal="center"/>
    </xf>
    <xf numFmtId="165" fontId="6" fillId="0" borderId="0" xfId="1" applyNumberFormat="1" applyFont="1" applyAlignment="1">
      <alignment horizontal="center"/>
    </xf>
    <xf numFmtId="165" fontId="4" fillId="0" borderId="0" xfId="1" applyNumberFormat="1" applyFont="1"/>
    <xf numFmtId="165" fontId="4" fillId="0" borderId="2" xfId="1" applyNumberFormat="1" applyFont="1" applyBorder="1" applyAlignment="1">
      <alignment horizontal="right"/>
    </xf>
    <xf numFmtId="49" fontId="6" fillId="0" borderId="0" xfId="0" applyNumberFormat="1" applyFont="1" applyAlignment="1">
      <alignment horizontal="left" indent="1"/>
    </xf>
    <xf numFmtId="165" fontId="3" fillId="0" borderId="1" xfId="1" applyNumberFormat="1" applyFont="1" applyBorder="1" applyAlignment="1">
      <alignment horizontal="right"/>
    </xf>
    <xf numFmtId="165" fontId="0" fillId="0" borderId="0" xfId="1" applyNumberFormat="1" applyFont="1" applyAlignment="1">
      <alignment horizontal="right" vertical="center"/>
    </xf>
    <xf numFmtId="164" fontId="0" fillId="0" borderId="0" xfId="0" applyNumberFormat="1"/>
    <xf numFmtId="165" fontId="3" fillId="0" borderId="2" xfId="1" applyNumberFormat="1" applyFont="1" applyBorder="1" applyAlignment="1">
      <alignment horizontal="right"/>
    </xf>
    <xf numFmtId="165" fontId="0" fillId="0" borderId="2" xfId="1" applyNumberFormat="1" applyFont="1" applyBorder="1" applyAlignment="1">
      <alignment horizontal="right" vertical="center"/>
    </xf>
    <xf numFmtId="43" fontId="0" fillId="0" borderId="0" xfId="1" applyFont="1" applyFill="1" applyBorder="1" applyAlignment="1"/>
    <xf numFmtId="165" fontId="4" fillId="0" borderId="0" xfId="0" applyNumberFormat="1" applyFont="1" applyAlignment="1">
      <alignment horizontal="right"/>
    </xf>
    <xf numFmtId="0" fontId="2" fillId="0" borderId="0" xfId="0" applyFont="1"/>
    <xf numFmtId="0" fontId="7" fillId="0" borderId="0" xfId="0" applyFont="1" applyAlignment="1">
      <alignment horizontal="left"/>
    </xf>
    <xf numFmtId="49" fontId="0" fillId="0" borderId="0" xfId="0" quotePrefix="1" applyNumberFormat="1"/>
    <xf numFmtId="0" fontId="7" fillId="0" borderId="0" xfId="0" applyFont="1" applyAlignment="1">
      <alignment horizontal="center"/>
    </xf>
    <xf numFmtId="41" fontId="3" fillId="0" borderId="0" xfId="0" applyNumberFormat="1" applyFont="1" applyAlignment="1">
      <alignment horizontal="right"/>
    </xf>
    <xf numFmtId="165" fontId="4" fillId="0" borderId="4" xfId="1" applyNumberFormat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0" fillId="0" borderId="2" xfId="1" applyNumberFormat="1" applyFont="1" applyFill="1" applyBorder="1" applyAlignment="1">
      <alignment horizontal="right"/>
    </xf>
    <xf numFmtId="165" fontId="4" fillId="0" borderId="0" xfId="4" applyNumberFormat="1" applyFont="1" applyFill="1" applyAlignment="1">
      <alignment horizontal="right" vertical="center"/>
    </xf>
    <xf numFmtId="164" fontId="0" fillId="0" borderId="2" xfId="0" applyNumberFormat="1" applyBorder="1" applyAlignment="1">
      <alignment horizontal="right"/>
    </xf>
    <xf numFmtId="165" fontId="4" fillId="0" borderId="3" xfId="1" applyNumberFormat="1" applyFont="1" applyFill="1" applyBorder="1" applyAlignment="1">
      <alignment horizontal="right" vertical="center"/>
    </xf>
    <xf numFmtId="43" fontId="0" fillId="0" borderId="1" xfId="1" applyFont="1" applyFill="1" applyBorder="1" applyAlignment="1"/>
    <xf numFmtId="165" fontId="3" fillId="0" borderId="2" xfId="1" applyNumberFormat="1" applyFont="1" applyFill="1" applyBorder="1" applyAlignment="1"/>
    <xf numFmtId="165" fontId="0" fillId="0" borderId="2" xfId="1" applyNumberFormat="1" applyFont="1" applyFill="1" applyBorder="1" applyAlignment="1"/>
    <xf numFmtId="165" fontId="4" fillId="0" borderId="2" xfId="1" applyNumberFormat="1" applyFont="1" applyFill="1" applyBorder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vertical="center"/>
    </xf>
    <xf numFmtId="165" fontId="4" fillId="0" borderId="4" xfId="1" applyNumberFormat="1" applyFont="1" applyFill="1" applyBorder="1" applyAlignment="1">
      <alignment horizontal="center" vertical="center"/>
    </xf>
    <xf numFmtId="165" fontId="4" fillId="0" borderId="3" xfId="1" applyNumberFormat="1" applyFont="1" applyFill="1" applyBorder="1" applyAlignment="1">
      <alignment vertical="center"/>
    </xf>
    <xf numFmtId="43" fontId="0" fillId="0" borderId="1" xfId="0" applyNumberFormat="1" applyBorder="1" applyAlignment="1">
      <alignment vertical="center"/>
    </xf>
    <xf numFmtId="165" fontId="4" fillId="0" borderId="2" xfId="1" applyNumberFormat="1" applyFont="1" applyFill="1" applyBorder="1" applyAlignment="1">
      <alignment vertical="top"/>
    </xf>
    <xf numFmtId="165" fontId="4" fillId="0" borderId="0" xfId="1" applyNumberFormat="1" applyFont="1" applyFill="1" applyAlignment="1">
      <alignment vertical="top"/>
    </xf>
    <xf numFmtId="0" fontId="6" fillId="0" borderId="0" xfId="0" applyFont="1" applyAlignment="1">
      <alignment horizontal="center"/>
    </xf>
    <xf numFmtId="43" fontId="3" fillId="0" borderId="0" xfId="1" applyFont="1"/>
    <xf numFmtId="165" fontId="3" fillId="0" borderId="0" xfId="0" applyNumberFormat="1" applyFont="1" applyFill="1" applyAlignment="1"/>
    <xf numFmtId="0" fontId="6" fillId="0" borderId="0" xfId="0" applyFont="1" applyFill="1" applyAlignment="1">
      <alignment horizontal="center"/>
    </xf>
    <xf numFmtId="43" fontId="3" fillId="0" borderId="0" xfId="1" applyFont="1" applyAlignment="1">
      <alignment horizontal="right"/>
    </xf>
    <xf numFmtId="164" fontId="0" fillId="0" borderId="0" xfId="0" applyNumberFormat="1" applyFill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top"/>
    </xf>
    <xf numFmtId="0" fontId="4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3" xfId="5" xr:uid="{00000000-0005-0000-0000-000004000000}"/>
    <cellStyle name="Comma 5" xfId="6" xr:uid="{00000000-0005-0000-0000-000005000000}"/>
    <cellStyle name="Comma 92" xfId="7" xr:uid="{00000000-0005-0000-0000-000006000000}"/>
    <cellStyle name="Normal" xfId="0" builtinId="0"/>
    <cellStyle name="Normal 11 2 2" xfId="8" xr:uid="{00000000-0005-0000-0000-000008000000}"/>
    <cellStyle name="Normal 2 2 2" xfId="9" xr:uid="{00000000-0005-0000-0000-000009000000}"/>
    <cellStyle name="Normal 3" xfId="10" xr:uid="{00000000-0005-0000-0000-00000A000000}"/>
    <cellStyle name="Normal 38" xfId="11" xr:uid="{00000000-0005-0000-0000-00000B000000}"/>
    <cellStyle name="Normal 4 3" xfId="12" xr:uid="{00000000-0005-0000-0000-00000C000000}"/>
    <cellStyle name="Normal 5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97"/>
  <sheetViews>
    <sheetView tabSelected="1" view="pageBreakPreview" zoomScaleNormal="100" zoomScaleSheetLayoutView="100" workbookViewId="0">
      <selection activeCell="A71" sqref="A71"/>
    </sheetView>
  </sheetViews>
  <sheetFormatPr defaultColWidth="9.125" defaultRowHeight="21.75" customHeight="1" x14ac:dyDescent="0.55000000000000004"/>
  <cols>
    <col min="1" max="1" width="56.875" style="127" customWidth="1"/>
    <col min="2" max="2" width="9.125" style="125"/>
    <col min="3" max="3" width="1.25" style="77" customWidth="1"/>
    <col min="4" max="4" width="13.25" style="77" customWidth="1"/>
    <col min="5" max="5" width="1.25" style="77" customWidth="1"/>
    <col min="6" max="6" width="13.25" style="77" customWidth="1"/>
    <col min="7" max="7" width="1.25" style="77" customWidth="1"/>
    <col min="8" max="8" width="13.25" style="77" customWidth="1"/>
    <col min="9" max="9" width="1.25" style="77" customWidth="1"/>
    <col min="10" max="10" width="13.25" style="77" customWidth="1"/>
    <col min="11" max="12" width="12.75" style="77" bestFit="1" customWidth="1"/>
    <col min="13" max="13" width="10.875" style="77" bestFit="1" customWidth="1"/>
    <col min="14" max="14" width="9.125" style="77"/>
    <col min="15" max="15" width="9.125" style="189"/>
    <col min="16" max="16384" width="9.125" style="77"/>
  </cols>
  <sheetData>
    <row r="1" spans="1:13" ht="23.25" customHeight="1" x14ac:dyDescent="0.6">
      <c r="A1" s="124" t="s">
        <v>50</v>
      </c>
      <c r="C1" s="126"/>
      <c r="E1" s="126"/>
      <c r="G1" s="126"/>
      <c r="H1" s="126"/>
      <c r="I1" s="126"/>
      <c r="J1" s="126"/>
    </row>
    <row r="2" spans="1:13" ht="23.25" customHeight="1" x14ac:dyDescent="0.6">
      <c r="A2" s="124" t="s">
        <v>26</v>
      </c>
      <c r="C2" s="126"/>
      <c r="E2" s="126"/>
      <c r="G2" s="126"/>
      <c r="H2" s="126"/>
      <c r="I2" s="126"/>
      <c r="J2" s="126"/>
    </row>
    <row r="3" spans="1:13" ht="23.25" customHeight="1" x14ac:dyDescent="0.6">
      <c r="A3" s="124"/>
      <c r="C3" s="126"/>
      <c r="E3" s="126"/>
      <c r="G3" s="126"/>
      <c r="H3" s="126"/>
      <c r="I3" s="126"/>
      <c r="J3" s="126"/>
    </row>
    <row r="4" spans="1:13" ht="21.75" customHeight="1" x14ac:dyDescent="0.6">
      <c r="A4" s="124"/>
      <c r="C4" s="126"/>
      <c r="D4" s="203" t="s">
        <v>65</v>
      </c>
      <c r="E4" s="203"/>
      <c r="F4" s="203"/>
    </row>
    <row r="5" spans="1:13" ht="21.75" customHeight="1" x14ac:dyDescent="0.6">
      <c r="C5" s="128"/>
      <c r="D5" s="203" t="s">
        <v>64</v>
      </c>
      <c r="E5" s="203"/>
      <c r="F5" s="203"/>
      <c r="G5" s="129"/>
      <c r="H5" s="203" t="s">
        <v>23</v>
      </c>
      <c r="I5" s="203"/>
      <c r="J5" s="203"/>
    </row>
    <row r="6" spans="1:13" ht="21.75" customHeight="1" x14ac:dyDescent="0.6">
      <c r="A6" s="124"/>
      <c r="C6" s="128"/>
      <c r="D6" s="130" t="s">
        <v>93</v>
      </c>
      <c r="E6" s="128"/>
      <c r="F6" s="130" t="s">
        <v>25</v>
      </c>
      <c r="G6" s="128"/>
      <c r="H6" s="130" t="s">
        <v>93</v>
      </c>
      <c r="I6" s="128"/>
      <c r="J6" s="130" t="s">
        <v>25</v>
      </c>
    </row>
    <row r="7" spans="1:13" ht="21.75" customHeight="1" x14ac:dyDescent="0.6">
      <c r="A7" s="124" t="s">
        <v>16</v>
      </c>
      <c r="B7" s="125" t="s">
        <v>0</v>
      </c>
      <c r="C7" s="128"/>
      <c r="D7" s="128">
        <v>2566</v>
      </c>
      <c r="E7" s="128"/>
      <c r="F7" s="128">
        <v>2566</v>
      </c>
      <c r="G7" s="128"/>
      <c r="H7" s="128">
        <v>2566</v>
      </c>
      <c r="I7" s="128"/>
      <c r="J7" s="128">
        <v>2566</v>
      </c>
    </row>
    <row r="8" spans="1:13" ht="21.75" customHeight="1" x14ac:dyDescent="0.6">
      <c r="A8" s="124"/>
      <c r="B8" s="188"/>
      <c r="C8" s="128"/>
      <c r="D8" s="128" t="s">
        <v>158</v>
      </c>
      <c r="E8" s="128"/>
      <c r="F8" s="128"/>
      <c r="G8" s="128"/>
      <c r="H8" s="128" t="s">
        <v>158</v>
      </c>
      <c r="I8" s="128"/>
      <c r="J8" s="128"/>
    </row>
    <row r="9" spans="1:13" ht="21.75" customHeight="1" x14ac:dyDescent="0.55000000000000004">
      <c r="C9" s="128"/>
      <c r="D9" s="204" t="s">
        <v>43</v>
      </c>
      <c r="E9" s="204"/>
      <c r="F9" s="204"/>
      <c r="G9" s="204"/>
      <c r="H9" s="204"/>
      <c r="I9" s="204"/>
      <c r="J9" s="204"/>
    </row>
    <row r="10" spans="1:13" ht="21.75" customHeight="1" x14ac:dyDescent="0.6">
      <c r="A10" s="132" t="s">
        <v>1</v>
      </c>
      <c r="C10" s="128"/>
      <c r="D10" s="133"/>
      <c r="E10" s="133"/>
      <c r="F10" s="133"/>
      <c r="G10" s="133"/>
      <c r="H10" s="134"/>
      <c r="I10" s="134"/>
      <c r="J10" s="134"/>
      <c r="K10" s="130"/>
      <c r="L10" s="130"/>
    </row>
    <row r="11" spans="1:13" ht="21.75" customHeight="1" x14ac:dyDescent="0.55000000000000004">
      <c r="A11" s="127" t="s">
        <v>2</v>
      </c>
      <c r="C11" s="128"/>
      <c r="D11" s="35">
        <v>946076</v>
      </c>
      <c r="E11" s="35"/>
      <c r="F11" s="35">
        <v>209934</v>
      </c>
      <c r="G11" s="35"/>
      <c r="H11" s="35">
        <v>946076</v>
      </c>
      <c r="I11" s="35"/>
      <c r="J11" s="35">
        <v>209934</v>
      </c>
      <c r="K11" s="135"/>
      <c r="L11" s="135"/>
      <c r="M11" s="135"/>
    </row>
    <row r="12" spans="1:13" ht="21.75" customHeight="1" x14ac:dyDescent="0.55000000000000004">
      <c r="A12" s="136" t="s">
        <v>73</v>
      </c>
      <c r="C12" s="128"/>
      <c r="D12" s="35">
        <v>72386</v>
      </c>
      <c r="E12" s="35"/>
      <c r="F12" s="35">
        <v>72839</v>
      </c>
      <c r="G12" s="35"/>
      <c r="H12" s="35">
        <v>72386</v>
      </c>
      <c r="I12" s="35"/>
      <c r="J12" s="35">
        <v>72839</v>
      </c>
      <c r="K12" s="135"/>
      <c r="L12" s="135"/>
      <c r="M12" s="135"/>
    </row>
    <row r="13" spans="1:13" ht="21.75" customHeight="1" x14ac:dyDescent="0.55000000000000004">
      <c r="A13" s="136" t="s">
        <v>44</v>
      </c>
      <c r="B13" s="125">
        <v>2</v>
      </c>
      <c r="C13" s="128"/>
      <c r="D13" s="35">
        <v>1509092</v>
      </c>
      <c r="E13" s="35"/>
      <c r="F13" s="35">
        <v>1527209</v>
      </c>
      <c r="G13" s="35"/>
      <c r="H13" s="35">
        <v>1509092</v>
      </c>
      <c r="I13" s="35"/>
      <c r="J13" s="35">
        <v>1527209</v>
      </c>
      <c r="K13" s="135"/>
      <c r="L13" s="135"/>
      <c r="M13" s="135"/>
    </row>
    <row r="14" spans="1:13" ht="21.75" customHeight="1" x14ac:dyDescent="0.55000000000000004">
      <c r="A14" s="136" t="s">
        <v>41</v>
      </c>
      <c r="B14" s="138"/>
      <c r="C14" s="128"/>
      <c r="D14" s="53">
        <v>2173946</v>
      </c>
      <c r="E14" s="53"/>
      <c r="F14" s="53">
        <v>2228114</v>
      </c>
      <c r="G14" s="53"/>
      <c r="H14" s="53">
        <v>2173946</v>
      </c>
      <c r="I14" s="53"/>
      <c r="J14" s="53">
        <v>2228114</v>
      </c>
      <c r="K14" s="135"/>
      <c r="L14" s="44"/>
      <c r="M14" s="135"/>
    </row>
    <row r="15" spans="1:13" ht="21.75" customHeight="1" x14ac:dyDescent="0.55000000000000004">
      <c r="A15" s="127" t="s">
        <v>3</v>
      </c>
      <c r="B15" s="138"/>
      <c r="C15" s="128"/>
      <c r="D15" s="44">
        <v>251162</v>
      </c>
      <c r="E15" s="44"/>
      <c r="F15" s="44">
        <v>307060</v>
      </c>
      <c r="G15" s="44"/>
      <c r="H15" s="44">
        <v>251162</v>
      </c>
      <c r="I15" s="44"/>
      <c r="J15" s="44">
        <v>307060</v>
      </c>
      <c r="K15" s="135"/>
      <c r="L15" s="135"/>
      <c r="M15" s="135"/>
    </row>
    <row r="16" spans="1:13" ht="21.75" customHeight="1" x14ac:dyDescent="0.6">
      <c r="A16" s="92" t="s">
        <v>4</v>
      </c>
      <c r="B16" s="54"/>
      <c r="C16" s="128"/>
      <c r="D16" s="139">
        <f>SUM(D11:D15)</f>
        <v>4952662</v>
      </c>
      <c r="E16" s="140"/>
      <c r="F16" s="139">
        <f>SUM(F11:F15)</f>
        <v>4345156</v>
      </c>
      <c r="G16" s="140"/>
      <c r="H16" s="139">
        <f>SUM(H11:H15)</f>
        <v>4952662</v>
      </c>
      <c r="I16" s="140"/>
      <c r="J16" s="139">
        <f>SUM(J11:J15)</f>
        <v>4345156</v>
      </c>
      <c r="K16"/>
      <c r="M16" s="135"/>
    </row>
    <row r="17" spans="1:13" ht="12" customHeight="1" x14ac:dyDescent="0.6">
      <c r="A17" s="92"/>
      <c r="B17" s="54"/>
      <c r="C17" s="128"/>
      <c r="D17" s="34"/>
      <c r="E17" s="141"/>
      <c r="F17" s="34"/>
      <c r="G17" s="141"/>
      <c r="H17" s="141"/>
      <c r="I17" s="141"/>
      <c r="J17" s="141"/>
      <c r="M17" s="135"/>
    </row>
    <row r="18" spans="1:13" ht="21.75" customHeight="1" x14ac:dyDescent="0.6">
      <c r="A18" s="132" t="s">
        <v>5</v>
      </c>
      <c r="B18" s="142"/>
      <c r="C18" s="128"/>
      <c r="D18" s="34"/>
      <c r="E18" s="143"/>
      <c r="F18" s="34"/>
      <c r="G18" s="143"/>
      <c r="H18" s="34"/>
      <c r="I18" s="143"/>
      <c r="J18" s="34"/>
      <c r="K18"/>
      <c r="M18" s="135"/>
    </row>
    <row r="19" spans="1:13" ht="21.75" customHeight="1" x14ac:dyDescent="0.55000000000000004">
      <c r="A19" s="89" t="s">
        <v>74</v>
      </c>
      <c r="B19" s="125">
        <v>3</v>
      </c>
      <c r="C19" s="128"/>
      <c r="D19" s="34">
        <v>5467629</v>
      </c>
      <c r="E19" s="34"/>
      <c r="F19" s="34">
        <v>4469995</v>
      </c>
      <c r="G19" s="34"/>
      <c r="H19" s="34">
        <v>5467629</v>
      </c>
      <c r="I19" s="34"/>
      <c r="J19" s="34">
        <v>4469995</v>
      </c>
      <c r="K19"/>
      <c r="M19" s="135"/>
    </row>
    <row r="20" spans="1:13" ht="21.75" customHeight="1" x14ac:dyDescent="0.55000000000000004">
      <c r="A20" s="89" t="s">
        <v>40</v>
      </c>
      <c r="B20" s="125">
        <v>4</v>
      </c>
      <c r="C20" s="128"/>
      <c r="D20" s="193">
        <v>23073894</v>
      </c>
      <c r="E20" s="116"/>
      <c r="F20" s="116">
        <v>21380659</v>
      </c>
      <c r="G20" s="116"/>
      <c r="H20" s="116">
        <v>7785440</v>
      </c>
      <c r="I20" s="116"/>
      <c r="J20" s="116">
        <v>7785440</v>
      </c>
      <c r="K20" s="135"/>
      <c r="M20" s="135"/>
    </row>
    <row r="21" spans="1:13" ht="21.75" customHeight="1" x14ac:dyDescent="0.55000000000000004">
      <c r="A21" s="89" t="s">
        <v>51</v>
      </c>
      <c r="B21" s="125">
        <v>4</v>
      </c>
      <c r="C21" s="128"/>
      <c r="D21" s="38">
        <v>0</v>
      </c>
      <c r="E21" s="38"/>
      <c r="F21" s="38">
        <v>0</v>
      </c>
      <c r="G21" s="38"/>
      <c r="H21" s="38">
        <v>1288624</v>
      </c>
      <c r="I21" s="38"/>
      <c r="J21" s="38">
        <v>1288624</v>
      </c>
      <c r="K21" s="135"/>
      <c r="M21" s="135"/>
    </row>
    <row r="22" spans="1:13" ht="21.75" customHeight="1" x14ac:dyDescent="0.55000000000000004">
      <c r="A22" s="127" t="s">
        <v>52</v>
      </c>
      <c r="B22" s="138">
        <v>5</v>
      </c>
      <c r="C22" s="128"/>
      <c r="D22" s="34">
        <v>2293074</v>
      </c>
      <c r="E22" s="34"/>
      <c r="F22" s="34">
        <v>2437748</v>
      </c>
      <c r="G22" s="34"/>
      <c r="H22" s="34">
        <v>2293074</v>
      </c>
      <c r="I22" s="34"/>
      <c r="J22" s="34">
        <v>2437748</v>
      </c>
      <c r="K22" s="135"/>
      <c r="L22" s="135"/>
      <c r="M22" s="135"/>
    </row>
    <row r="23" spans="1:13" ht="21.75" customHeight="1" x14ac:dyDescent="0.55000000000000004">
      <c r="A23" s="89" t="s">
        <v>114</v>
      </c>
      <c r="B23" s="138"/>
      <c r="C23" s="128"/>
      <c r="D23" s="34">
        <v>2917</v>
      </c>
      <c r="E23" s="34"/>
      <c r="F23" s="34">
        <v>3800</v>
      </c>
      <c r="G23" s="34"/>
      <c r="H23" s="34">
        <v>2917</v>
      </c>
      <c r="I23" s="34"/>
      <c r="J23" s="34">
        <v>3800</v>
      </c>
      <c r="K23" s="135"/>
      <c r="L23" s="135"/>
      <c r="M23" s="135"/>
    </row>
    <row r="24" spans="1:13" ht="21.75" customHeight="1" x14ac:dyDescent="0.55000000000000004">
      <c r="A24" s="89" t="s">
        <v>39</v>
      </c>
      <c r="B24" s="138"/>
      <c r="C24" s="128"/>
      <c r="D24" s="116">
        <v>2222</v>
      </c>
      <c r="E24" s="116"/>
      <c r="F24" s="116">
        <v>2509</v>
      </c>
      <c r="G24" s="116"/>
      <c r="H24" s="116">
        <v>2222</v>
      </c>
      <c r="I24" s="116"/>
      <c r="J24" s="116">
        <v>2509</v>
      </c>
      <c r="K24" s="135"/>
      <c r="L24" s="135"/>
      <c r="M24" s="135"/>
    </row>
    <row r="25" spans="1:13" ht="21.75" customHeight="1" x14ac:dyDescent="0.6">
      <c r="A25" s="92" t="s">
        <v>6</v>
      </c>
      <c r="C25" s="128"/>
      <c r="D25" s="139">
        <f>SUM(D19:D24)</f>
        <v>30839736</v>
      </c>
      <c r="E25" s="140"/>
      <c r="F25" s="139">
        <f>SUM(F19:F24)</f>
        <v>28294711</v>
      </c>
      <c r="G25" s="140"/>
      <c r="H25" s="139">
        <f>SUM(H19:H24)</f>
        <v>16839906</v>
      </c>
      <c r="I25" s="140"/>
      <c r="J25" s="139">
        <f>SUM(J19:J24)</f>
        <v>15988116</v>
      </c>
      <c r="M25" s="135"/>
    </row>
    <row r="26" spans="1:13" ht="12" customHeight="1" x14ac:dyDescent="0.6">
      <c r="A26" s="92"/>
      <c r="C26" s="128"/>
      <c r="D26" s="144"/>
      <c r="E26" s="140"/>
      <c r="F26" s="144"/>
      <c r="G26" s="140"/>
      <c r="H26" s="140"/>
      <c r="I26" s="140"/>
      <c r="J26" s="140"/>
      <c r="M26" s="135"/>
    </row>
    <row r="27" spans="1:13" ht="21.75" customHeight="1" thickBot="1" x14ac:dyDescent="0.65">
      <c r="A27" s="92" t="s">
        <v>7</v>
      </c>
      <c r="C27" s="128"/>
      <c r="D27" s="145">
        <f>SUM(D16+D25)</f>
        <v>35792398</v>
      </c>
      <c r="E27" s="140"/>
      <c r="F27" s="145">
        <f>SUM(F16+F25)</f>
        <v>32639867</v>
      </c>
      <c r="G27" s="140"/>
      <c r="H27" s="145">
        <f>SUM(H16+H25)</f>
        <v>21792568</v>
      </c>
      <c r="I27" s="140"/>
      <c r="J27" s="145">
        <f>SUM(J16+J25)</f>
        <v>20333272</v>
      </c>
      <c r="M27" s="135"/>
    </row>
    <row r="28" spans="1:13" ht="21.75" customHeight="1" thickTop="1" x14ac:dyDescent="0.55000000000000004">
      <c r="A28" s="89"/>
      <c r="C28" s="128"/>
      <c r="D28" s="116"/>
      <c r="E28" s="143"/>
      <c r="F28" s="116"/>
      <c r="G28" s="143"/>
      <c r="H28" s="143"/>
      <c r="I28" s="143"/>
      <c r="J28" s="143"/>
      <c r="K28"/>
      <c r="M28" s="135"/>
    </row>
    <row r="29" spans="1:13" ht="24" customHeight="1" x14ac:dyDescent="0.6">
      <c r="A29" s="124" t="s">
        <v>50</v>
      </c>
      <c r="C29" s="126"/>
      <c r="D29" s="146"/>
      <c r="E29" s="146"/>
      <c r="F29" s="146"/>
      <c r="G29" s="146"/>
      <c r="H29" s="146"/>
      <c r="I29" s="146"/>
      <c r="J29" s="146"/>
      <c r="M29" s="135"/>
    </row>
    <row r="30" spans="1:13" ht="24" customHeight="1" x14ac:dyDescent="0.6">
      <c r="A30" s="124" t="s">
        <v>26</v>
      </c>
      <c r="C30" s="126"/>
      <c r="M30" s="135"/>
    </row>
    <row r="31" spans="1:13" ht="24" customHeight="1" x14ac:dyDescent="0.6">
      <c r="A31" s="124"/>
      <c r="C31" s="126"/>
      <c r="M31" s="135"/>
    </row>
    <row r="32" spans="1:13" ht="21.75" customHeight="1" x14ac:dyDescent="0.6">
      <c r="A32" s="124"/>
      <c r="C32" s="126"/>
      <c r="D32" s="203" t="s">
        <v>65</v>
      </c>
      <c r="E32" s="203"/>
      <c r="F32" s="203"/>
      <c r="M32" s="135"/>
    </row>
    <row r="33" spans="1:13" ht="22.5" customHeight="1" x14ac:dyDescent="0.6">
      <c r="C33" s="128"/>
      <c r="D33" s="203" t="s">
        <v>64</v>
      </c>
      <c r="E33" s="203"/>
      <c r="F33" s="203"/>
      <c r="G33" s="129"/>
      <c r="H33" s="203" t="s">
        <v>23</v>
      </c>
      <c r="I33" s="203"/>
      <c r="J33" s="203"/>
      <c r="M33" s="135"/>
    </row>
    <row r="34" spans="1:13" ht="23.4" x14ac:dyDescent="0.6">
      <c r="A34" s="124"/>
      <c r="C34" s="128"/>
      <c r="D34" s="130" t="s">
        <v>93</v>
      </c>
      <c r="E34" s="128"/>
      <c r="F34" s="130" t="s">
        <v>25</v>
      </c>
      <c r="G34" s="128"/>
      <c r="H34" s="130" t="s">
        <v>93</v>
      </c>
      <c r="I34" s="128"/>
      <c r="J34" s="130" t="s">
        <v>25</v>
      </c>
      <c r="M34" s="135"/>
    </row>
    <row r="35" spans="1:13" ht="23.4" x14ac:dyDescent="0.6">
      <c r="A35" s="124" t="s">
        <v>31</v>
      </c>
      <c r="B35" s="125" t="s">
        <v>0</v>
      </c>
      <c r="C35" s="128"/>
      <c r="D35" s="128">
        <v>2566</v>
      </c>
      <c r="E35" s="128"/>
      <c r="F35" s="128">
        <v>2566</v>
      </c>
      <c r="G35" s="128"/>
      <c r="H35" s="128">
        <v>2566</v>
      </c>
      <c r="I35" s="128"/>
      <c r="J35" s="128">
        <v>2566</v>
      </c>
      <c r="M35" s="135"/>
    </row>
    <row r="36" spans="1:13" ht="21.75" customHeight="1" x14ac:dyDescent="0.6">
      <c r="A36" s="124"/>
      <c r="B36" s="188"/>
      <c r="C36" s="128"/>
      <c r="D36" s="128" t="s">
        <v>158</v>
      </c>
      <c r="E36" s="128"/>
      <c r="F36" s="128"/>
      <c r="G36" s="128"/>
      <c r="H36" s="128" t="s">
        <v>158</v>
      </c>
      <c r="I36" s="128"/>
      <c r="J36" s="128"/>
    </row>
    <row r="37" spans="1:13" ht="21.75" customHeight="1" x14ac:dyDescent="0.6">
      <c r="A37" s="124"/>
      <c r="C37" s="128"/>
      <c r="D37" s="204" t="s">
        <v>43</v>
      </c>
      <c r="E37" s="204"/>
      <c r="F37" s="204"/>
      <c r="G37" s="204"/>
      <c r="H37" s="204"/>
      <c r="I37" s="204"/>
      <c r="J37" s="204"/>
      <c r="M37" s="135"/>
    </row>
    <row r="38" spans="1:13" ht="22.2" x14ac:dyDescent="0.6">
      <c r="A38" s="132" t="s">
        <v>8</v>
      </c>
      <c r="C38" s="128"/>
      <c r="D38" s="128"/>
      <c r="E38" s="128"/>
      <c r="F38" s="128"/>
      <c r="G38" s="128"/>
      <c r="H38" s="128"/>
      <c r="I38" s="128"/>
      <c r="J38" s="128"/>
      <c r="M38" s="135"/>
    </row>
    <row r="39" spans="1:13" ht="21.6" x14ac:dyDescent="0.55000000000000004">
      <c r="A39" s="89" t="s">
        <v>45</v>
      </c>
      <c r="B39" s="125">
        <v>2</v>
      </c>
      <c r="C39" s="128"/>
      <c r="D39" s="147">
        <v>2813024</v>
      </c>
      <c r="E39" s="148"/>
      <c r="F39" s="38">
        <v>2029247</v>
      </c>
      <c r="G39" s="148"/>
      <c r="H39" s="147">
        <v>2813024</v>
      </c>
      <c r="I39" s="148"/>
      <c r="J39" s="147">
        <v>2029247</v>
      </c>
      <c r="K39" s="135"/>
      <c r="L39" s="149"/>
      <c r="M39" s="135"/>
    </row>
    <row r="40" spans="1:13" ht="21.6" x14ac:dyDescent="0.55000000000000004">
      <c r="A40" s="89" t="s">
        <v>115</v>
      </c>
      <c r="C40" s="128"/>
      <c r="D40" s="147">
        <v>0</v>
      </c>
      <c r="E40" s="148"/>
      <c r="F40" s="38">
        <v>150000</v>
      </c>
      <c r="G40" s="148"/>
      <c r="H40" s="147">
        <v>0</v>
      </c>
      <c r="I40" s="148"/>
      <c r="J40" s="147">
        <v>150000</v>
      </c>
      <c r="K40" s="135"/>
      <c r="L40" s="149"/>
      <c r="M40" s="135"/>
    </row>
    <row r="41" spans="1:13" ht="21.6" x14ac:dyDescent="0.55000000000000004">
      <c r="A41" s="89" t="s">
        <v>116</v>
      </c>
      <c r="C41" s="128"/>
      <c r="D41" s="147">
        <v>1245</v>
      </c>
      <c r="E41" s="150"/>
      <c r="F41" s="38">
        <v>1496</v>
      </c>
      <c r="G41" s="150"/>
      <c r="H41" s="147">
        <v>1245</v>
      </c>
      <c r="I41" s="150"/>
      <c r="J41" s="147">
        <v>1496</v>
      </c>
      <c r="K41" s="135"/>
      <c r="L41" s="135"/>
      <c r="M41" s="135"/>
    </row>
    <row r="42" spans="1:13" ht="22.2" x14ac:dyDescent="0.6">
      <c r="A42" s="89" t="s">
        <v>38</v>
      </c>
      <c r="C42" s="129"/>
      <c r="D42" s="147">
        <v>76704</v>
      </c>
      <c r="E42" s="151"/>
      <c r="F42" s="144">
        <v>80797</v>
      </c>
      <c r="G42" s="150"/>
      <c r="H42" s="147">
        <v>76704</v>
      </c>
      <c r="I42" s="150"/>
      <c r="J42" s="147">
        <v>80797</v>
      </c>
      <c r="K42" s="135"/>
      <c r="L42" s="135"/>
      <c r="M42" s="135"/>
    </row>
    <row r="43" spans="1:13" ht="21.75" customHeight="1" x14ac:dyDescent="0.6">
      <c r="A43" s="92" t="s">
        <v>9</v>
      </c>
      <c r="C43" s="128"/>
      <c r="D43" s="139">
        <f>SUM(D39:D42)</f>
        <v>2890973</v>
      </c>
      <c r="E43" s="140"/>
      <c r="F43" s="139">
        <f>SUM(F39:F42)</f>
        <v>2261540</v>
      </c>
      <c r="G43" s="140"/>
      <c r="H43" s="139">
        <f>SUM(H39:H42)</f>
        <v>2890973</v>
      </c>
      <c r="I43" s="140"/>
      <c r="J43" s="139">
        <f>SUM(J39:J42)</f>
        <v>2261540</v>
      </c>
      <c r="M43" s="135"/>
    </row>
    <row r="44" spans="1:13" ht="9" customHeight="1" x14ac:dyDescent="0.55000000000000004">
      <c r="C44" s="128"/>
      <c r="D44" s="150"/>
      <c r="E44" s="150"/>
      <c r="F44" s="150"/>
      <c r="G44" s="150"/>
      <c r="H44" s="150"/>
      <c r="I44" s="150"/>
      <c r="J44" s="150"/>
      <c r="M44" s="135"/>
    </row>
    <row r="45" spans="1:13" ht="21.75" customHeight="1" x14ac:dyDescent="0.6">
      <c r="A45" s="132" t="s">
        <v>10</v>
      </c>
      <c r="C45" s="128"/>
      <c r="D45" s="150"/>
      <c r="E45" s="150"/>
      <c r="F45" s="150"/>
      <c r="G45" s="150"/>
      <c r="H45" s="150"/>
      <c r="I45" s="150"/>
      <c r="J45" s="150"/>
      <c r="M45" s="135"/>
    </row>
    <row r="46" spans="1:13" ht="21.75" customHeight="1" x14ac:dyDescent="0.55000000000000004">
      <c r="A46" s="89" t="s">
        <v>117</v>
      </c>
      <c r="C46" s="128"/>
      <c r="D46" s="144">
        <v>172528</v>
      </c>
      <c r="E46" s="144"/>
      <c r="F46" s="144">
        <v>167061</v>
      </c>
      <c r="G46" s="144"/>
      <c r="H46" s="144">
        <v>172528</v>
      </c>
      <c r="I46" s="150"/>
      <c r="J46" s="152">
        <v>167061</v>
      </c>
      <c r="K46" s="135"/>
      <c r="L46" s="135"/>
      <c r="M46" s="135"/>
    </row>
    <row r="47" spans="1:13" ht="21.75" customHeight="1" x14ac:dyDescent="0.55000000000000004">
      <c r="A47" s="89" t="s">
        <v>47</v>
      </c>
      <c r="C47" s="128"/>
      <c r="D47" s="150">
        <v>580377</v>
      </c>
      <c r="E47" s="150"/>
      <c r="F47" s="150">
        <v>460487</v>
      </c>
      <c r="G47" s="150"/>
      <c r="H47" s="150">
        <v>580377</v>
      </c>
      <c r="I47" s="150"/>
      <c r="J47" s="150">
        <v>460487</v>
      </c>
      <c r="K47" s="135"/>
      <c r="M47" s="135"/>
    </row>
    <row r="48" spans="1:13" ht="21.75" customHeight="1" x14ac:dyDescent="0.55000000000000004">
      <c r="A48" s="89" t="s">
        <v>118</v>
      </c>
      <c r="C48" s="128"/>
      <c r="D48" s="150">
        <v>1672</v>
      </c>
      <c r="E48" s="150"/>
      <c r="F48" s="150">
        <v>2304</v>
      </c>
      <c r="G48" s="150"/>
      <c r="H48" s="150">
        <v>1672</v>
      </c>
      <c r="I48" s="150"/>
      <c r="J48" s="150">
        <v>2304</v>
      </c>
      <c r="K48" s="135"/>
      <c r="M48" s="135"/>
    </row>
    <row r="49" spans="1:13" ht="21.75" customHeight="1" x14ac:dyDescent="0.6">
      <c r="A49" s="92" t="s">
        <v>11</v>
      </c>
      <c r="C49" s="128"/>
      <c r="D49" s="139">
        <f>SUM(D46:D48)</f>
        <v>754577</v>
      </c>
      <c r="E49" s="140"/>
      <c r="F49" s="139">
        <f>SUM(F46:F48)</f>
        <v>629852</v>
      </c>
      <c r="G49" s="140"/>
      <c r="H49" s="139">
        <f>SUM(H46:H48)</f>
        <v>754577</v>
      </c>
      <c r="I49" s="140"/>
      <c r="J49" s="139">
        <f>SUM(J46:J48)</f>
        <v>629852</v>
      </c>
      <c r="M49" s="135"/>
    </row>
    <row r="50" spans="1:13" ht="22.2" x14ac:dyDescent="0.6">
      <c r="A50" s="76"/>
      <c r="B50" s="77"/>
      <c r="C50" s="78"/>
      <c r="D50" s="153"/>
      <c r="E50" s="154"/>
      <c r="F50" s="153"/>
      <c r="G50" s="155"/>
      <c r="H50" s="155"/>
      <c r="I50" s="155"/>
      <c r="J50" s="155"/>
      <c r="K50" s="79"/>
      <c r="L50" s="79"/>
      <c r="M50" s="135"/>
    </row>
    <row r="51" spans="1:13" ht="22.2" x14ac:dyDescent="0.6">
      <c r="A51" s="92" t="s">
        <v>12</v>
      </c>
      <c r="C51" s="128"/>
      <c r="D51" s="156">
        <f>SUM(D43+D49)</f>
        <v>3645550</v>
      </c>
      <c r="E51" s="140"/>
      <c r="F51" s="156">
        <f>SUM(F43+F49)</f>
        <v>2891392</v>
      </c>
      <c r="G51" s="140"/>
      <c r="H51" s="156">
        <f>SUM(H43+H49)</f>
        <v>3645550</v>
      </c>
      <c r="I51" s="140"/>
      <c r="J51" s="156">
        <f>SUM(J43+J49)</f>
        <v>2891392</v>
      </c>
      <c r="M51" s="135"/>
    </row>
    <row r="52" spans="1:13" ht="21.75" customHeight="1" x14ac:dyDescent="0.55000000000000004">
      <c r="C52" s="128"/>
      <c r="D52" s="150"/>
      <c r="E52" s="150"/>
      <c r="F52" s="150"/>
      <c r="G52" s="150"/>
      <c r="H52" s="45"/>
      <c r="I52" s="43"/>
      <c r="J52" s="45"/>
      <c r="K52"/>
      <c r="M52" s="135"/>
    </row>
    <row r="53" spans="1:13" ht="21.75" customHeight="1" x14ac:dyDescent="0.6">
      <c r="A53" s="132" t="s">
        <v>32</v>
      </c>
      <c r="C53" s="128"/>
      <c r="D53" s="150"/>
      <c r="E53" s="150"/>
      <c r="F53" s="150"/>
      <c r="G53" s="150"/>
      <c r="H53" s="150"/>
      <c r="I53" s="150"/>
      <c r="J53" s="150"/>
      <c r="M53" s="135"/>
    </row>
    <row r="54" spans="1:13" ht="21.45" customHeight="1" x14ac:dyDescent="0.55000000000000004">
      <c r="A54" s="127" t="s">
        <v>17</v>
      </c>
      <c r="C54" s="128"/>
      <c r="D54" s="150"/>
      <c r="E54" s="150"/>
      <c r="F54" s="150"/>
      <c r="G54" s="150"/>
      <c r="H54" s="150"/>
      <c r="I54" s="150"/>
      <c r="J54" s="150"/>
      <c r="M54" s="135"/>
    </row>
    <row r="55" spans="1:13" ht="21.75" customHeight="1" x14ac:dyDescent="0.55000000000000004">
      <c r="A55" s="127" t="s">
        <v>19</v>
      </c>
      <c r="C55" s="128"/>
      <c r="D55" s="151"/>
      <c r="E55" s="151"/>
      <c r="F55" s="151"/>
      <c r="G55" s="151"/>
      <c r="H55" s="151"/>
      <c r="I55" s="151"/>
      <c r="J55" s="151"/>
      <c r="K55"/>
      <c r="M55" s="135"/>
    </row>
    <row r="56" spans="1:13" ht="21.75" customHeight="1" thickBot="1" x14ac:dyDescent="0.6">
      <c r="A56" s="157" t="s">
        <v>119</v>
      </c>
      <c r="C56" s="128"/>
      <c r="D56" s="158">
        <v>201600</v>
      </c>
      <c r="E56" s="150"/>
      <c r="F56" s="158">
        <v>201600</v>
      </c>
      <c r="G56" s="150"/>
      <c r="H56" s="158">
        <v>201600</v>
      </c>
      <c r="I56" s="150"/>
      <c r="J56" s="158">
        <v>201600</v>
      </c>
      <c r="K56"/>
      <c r="M56" s="135"/>
    </row>
    <row r="57" spans="1:13" ht="21.75" customHeight="1" thickTop="1" x14ac:dyDescent="0.55000000000000004">
      <c r="A57" s="89" t="s">
        <v>24</v>
      </c>
      <c r="C57" s="128"/>
      <c r="D57" s="151"/>
      <c r="E57" s="150"/>
      <c r="F57" s="150"/>
      <c r="G57" s="151"/>
      <c r="H57" s="151"/>
      <c r="I57" s="151"/>
      <c r="J57" s="151"/>
      <c r="K57"/>
      <c r="M57" s="135"/>
    </row>
    <row r="58" spans="1:13" ht="21.75" customHeight="1" x14ac:dyDescent="0.55000000000000004">
      <c r="A58" s="157" t="s">
        <v>119</v>
      </c>
      <c r="C58" s="128"/>
      <c r="D58" s="150">
        <v>201600</v>
      </c>
      <c r="E58" s="150"/>
      <c r="F58" s="150">
        <v>201600</v>
      </c>
      <c r="G58" s="150"/>
      <c r="H58" s="150">
        <v>201600</v>
      </c>
      <c r="I58" s="150"/>
      <c r="J58" s="150">
        <v>201600</v>
      </c>
      <c r="K58"/>
      <c r="M58" s="135"/>
    </row>
    <row r="59" spans="1:13" ht="21.75" customHeight="1" x14ac:dyDescent="0.55000000000000004">
      <c r="A59" s="89" t="s">
        <v>49</v>
      </c>
      <c r="C59" s="128"/>
      <c r="D59" s="150"/>
      <c r="E59" s="150"/>
      <c r="F59" s="150"/>
      <c r="G59" s="150"/>
      <c r="H59" s="150"/>
      <c r="I59" s="150"/>
      <c r="J59" s="150"/>
      <c r="K59"/>
      <c r="L59"/>
      <c r="M59" s="135"/>
    </row>
    <row r="60" spans="1:13" ht="21.75" customHeight="1" x14ac:dyDescent="0.55000000000000004">
      <c r="A60" s="127" t="s">
        <v>20</v>
      </c>
      <c r="C60" s="128"/>
      <c r="D60" s="150"/>
      <c r="E60" s="150"/>
      <c r="F60" s="150"/>
      <c r="G60" s="150"/>
      <c r="H60" s="150"/>
      <c r="I60" s="150"/>
      <c r="J60" s="150"/>
      <c r="K60"/>
      <c r="L60"/>
      <c r="M60" s="135"/>
    </row>
    <row r="61" spans="1:13" ht="21.75" customHeight="1" x14ac:dyDescent="0.55000000000000004">
      <c r="A61" s="89" t="s">
        <v>30</v>
      </c>
      <c r="C61" s="128"/>
      <c r="D61" s="38">
        <v>20160</v>
      </c>
      <c r="E61" s="150"/>
      <c r="F61" s="150">
        <v>20160</v>
      </c>
      <c r="G61" s="150"/>
      <c r="H61" s="150">
        <v>20160</v>
      </c>
      <c r="I61" s="150"/>
      <c r="J61" s="159">
        <v>20160</v>
      </c>
      <c r="K61" s="135"/>
      <c r="L61"/>
      <c r="M61" s="135"/>
    </row>
    <row r="62" spans="1:13" ht="21.75" customHeight="1" x14ac:dyDescent="0.55000000000000004">
      <c r="A62" s="89" t="s">
        <v>61</v>
      </c>
      <c r="C62" s="128"/>
      <c r="D62" s="38">
        <v>2500000</v>
      </c>
      <c r="E62" s="150"/>
      <c r="F62" s="150">
        <v>2500000</v>
      </c>
      <c r="G62" s="150"/>
      <c r="H62" s="150">
        <v>2500000</v>
      </c>
      <c r="I62" s="150"/>
      <c r="J62" s="159">
        <v>2500000</v>
      </c>
      <c r="K62" s="135"/>
      <c r="L62"/>
      <c r="M62" s="135"/>
    </row>
    <row r="63" spans="1:13" ht="21.75" customHeight="1" x14ac:dyDescent="0.55000000000000004">
      <c r="A63" s="89" t="s">
        <v>48</v>
      </c>
      <c r="C63" s="128"/>
      <c r="D63" s="94">
        <v>27528539</v>
      </c>
      <c r="E63" s="150"/>
      <c r="F63" s="144">
        <v>26587031</v>
      </c>
      <c r="G63" s="150"/>
      <c r="H63" s="144">
        <v>12337378</v>
      </c>
      <c r="I63" s="150"/>
      <c r="J63" s="150">
        <v>12410213</v>
      </c>
      <c r="K63" s="135"/>
      <c r="L63" s="160"/>
      <c r="M63" s="135"/>
    </row>
    <row r="64" spans="1:13" ht="21.75" customHeight="1" x14ac:dyDescent="0.55000000000000004">
      <c r="A64" s="89" t="s">
        <v>46</v>
      </c>
      <c r="C64" s="128"/>
      <c r="D64" s="41">
        <v>1896549</v>
      </c>
      <c r="E64" s="150"/>
      <c r="F64" s="161">
        <v>439684</v>
      </c>
      <c r="G64" s="150"/>
      <c r="H64" s="161">
        <v>3087880</v>
      </c>
      <c r="I64" s="150"/>
      <c r="J64" s="162">
        <v>2309907</v>
      </c>
      <c r="K64" s="135"/>
      <c r="L64" s="160"/>
      <c r="M64" s="135"/>
    </row>
    <row r="65" spans="1:14" ht="21.75" customHeight="1" x14ac:dyDescent="0.6">
      <c r="A65" s="92" t="s">
        <v>36</v>
      </c>
      <c r="C65" s="128"/>
      <c r="D65" s="156">
        <f>SUM(D58:D64)</f>
        <v>32146848</v>
      </c>
      <c r="E65" s="140"/>
      <c r="F65" s="156">
        <f>SUM(F58:F64)</f>
        <v>29748475</v>
      </c>
      <c r="G65" s="140"/>
      <c r="H65" s="156">
        <f>SUM(H58:H64)</f>
        <v>18147018</v>
      </c>
      <c r="I65" s="140"/>
      <c r="J65" s="156">
        <f>SUM(J58:J64)</f>
        <v>17441880</v>
      </c>
      <c r="K65"/>
      <c r="M65" s="135"/>
    </row>
    <row r="66" spans="1:14" ht="21.75" customHeight="1" x14ac:dyDescent="0.6">
      <c r="A66" s="92"/>
      <c r="C66" s="128"/>
      <c r="D66" s="140"/>
      <c r="E66" s="140"/>
      <c r="F66" s="140"/>
      <c r="G66" s="140"/>
      <c r="H66" s="140"/>
      <c r="I66" s="140"/>
      <c r="J66" s="140"/>
      <c r="K66"/>
      <c r="M66" s="135"/>
    </row>
    <row r="67" spans="1:14" ht="22.8" thickBot="1" x14ac:dyDescent="0.65">
      <c r="A67" s="92" t="s">
        <v>33</v>
      </c>
      <c r="C67" s="128"/>
      <c r="D67" s="145">
        <f>D51+D65</f>
        <v>35792398</v>
      </c>
      <c r="E67" s="140"/>
      <c r="F67" s="145">
        <f>F51+F65</f>
        <v>32639867</v>
      </c>
      <c r="G67" s="140"/>
      <c r="H67" s="145">
        <f>H51+H65</f>
        <v>21792568</v>
      </c>
      <c r="I67" s="140"/>
      <c r="J67" s="145">
        <f>J51+J65</f>
        <v>20333272</v>
      </c>
      <c r="K67" s="146"/>
      <c r="L67" s="146"/>
      <c r="M67" s="135"/>
      <c r="N67" s="146"/>
    </row>
    <row r="68" spans="1:14" ht="22.8" thickTop="1" x14ac:dyDescent="0.6">
      <c r="A68" s="92"/>
      <c r="C68" s="128"/>
      <c r="D68" s="141"/>
      <c r="E68" s="141"/>
      <c r="F68" s="141"/>
      <c r="G68" s="141"/>
      <c r="H68" s="141"/>
      <c r="I68" s="141"/>
      <c r="J68" s="141"/>
      <c r="L68" s="146"/>
      <c r="M68" s="146"/>
      <c r="N68" s="146"/>
    </row>
    <row r="69" spans="1:14" ht="22.05" customHeight="1" x14ac:dyDescent="0.6">
      <c r="A69" s="124" t="s">
        <v>50</v>
      </c>
      <c r="B69" s="131"/>
      <c r="C69" s="126"/>
      <c r="D69" s="146"/>
      <c r="E69" s="146"/>
      <c r="F69" s="146"/>
      <c r="G69" s="146"/>
      <c r="H69" s="135"/>
      <c r="I69" s="146"/>
      <c r="J69" s="146"/>
    </row>
    <row r="70" spans="1:14" ht="22.05" customHeight="1" x14ac:dyDescent="0.6">
      <c r="A70" s="124" t="s">
        <v>123</v>
      </c>
      <c r="B70" s="131"/>
      <c r="C70" s="126"/>
      <c r="D70" s="146"/>
      <c r="F70" s="146"/>
      <c r="H70" s="146"/>
      <c r="J70" s="146"/>
    </row>
    <row r="71" spans="1:14" ht="22.05" customHeight="1" x14ac:dyDescent="0.6">
      <c r="A71" s="124"/>
      <c r="B71" s="131"/>
      <c r="C71" s="126"/>
      <c r="D71" s="146"/>
      <c r="F71" s="146"/>
      <c r="H71" s="146"/>
      <c r="J71" s="146"/>
    </row>
    <row r="72" spans="1:14" ht="22.05" customHeight="1" x14ac:dyDescent="0.6">
      <c r="A72" s="165"/>
      <c r="B72" s="165"/>
      <c r="C72" s="165"/>
      <c r="D72" s="199" t="s">
        <v>65</v>
      </c>
      <c r="E72" s="199"/>
      <c r="F72" s="199"/>
    </row>
    <row r="73" spans="1:14" ht="22.05" customHeight="1" x14ac:dyDescent="0.6">
      <c r="B73" s="131"/>
      <c r="C73" s="128"/>
      <c r="D73" s="199" t="s">
        <v>64</v>
      </c>
      <c r="E73" s="199"/>
      <c r="F73" s="199"/>
      <c r="G73" s="129"/>
      <c r="H73" s="199" t="s">
        <v>23</v>
      </c>
      <c r="I73" s="199"/>
      <c r="J73" s="199"/>
    </row>
    <row r="74" spans="1:14" ht="22.05" customHeight="1" x14ac:dyDescent="0.6">
      <c r="B74" s="131"/>
      <c r="C74" s="128"/>
      <c r="D74" s="201" t="s">
        <v>124</v>
      </c>
      <c r="E74" s="201"/>
      <c r="F74" s="201"/>
      <c r="G74" s="129"/>
      <c r="H74" s="201" t="s">
        <v>124</v>
      </c>
      <c r="I74" s="201"/>
      <c r="J74" s="201"/>
      <c r="K74" s="135"/>
      <c r="L74" s="44"/>
    </row>
    <row r="75" spans="1:14" ht="22.05" customHeight="1" x14ac:dyDescent="0.6">
      <c r="B75" s="131"/>
      <c r="C75" s="128"/>
      <c r="D75" s="201" t="s">
        <v>125</v>
      </c>
      <c r="E75" s="201"/>
      <c r="F75" s="201"/>
      <c r="G75" s="129"/>
      <c r="H75" s="201" t="s">
        <v>125</v>
      </c>
      <c r="I75" s="201"/>
      <c r="J75" s="201"/>
      <c r="K75" s="135"/>
      <c r="L75" s="44"/>
    </row>
    <row r="76" spans="1:14" ht="22.05" customHeight="1" x14ac:dyDescent="0.55000000000000004">
      <c r="B76" s="131" t="s">
        <v>0</v>
      </c>
      <c r="C76" s="128"/>
      <c r="D76" s="128">
        <v>2566</v>
      </c>
      <c r="E76" s="128"/>
      <c r="F76" s="128">
        <v>2565</v>
      </c>
      <c r="G76" s="128"/>
      <c r="H76" s="128">
        <v>2566</v>
      </c>
      <c r="I76" s="128"/>
      <c r="J76" s="128">
        <v>2565</v>
      </c>
      <c r="K76" s="135"/>
      <c r="L76" s="44"/>
    </row>
    <row r="77" spans="1:14" ht="22.05" customHeight="1" x14ac:dyDescent="0.55000000000000004">
      <c r="B77" s="131"/>
      <c r="C77" s="128"/>
      <c r="D77" s="128"/>
      <c r="E77" s="128"/>
      <c r="F77" s="130"/>
      <c r="G77" s="128"/>
      <c r="H77" s="128"/>
      <c r="I77" s="128"/>
      <c r="J77" s="128"/>
      <c r="K77" s="135"/>
      <c r="L77" s="44"/>
    </row>
    <row r="78" spans="1:14" ht="22.05" customHeight="1" x14ac:dyDescent="0.55000000000000004">
      <c r="B78" s="131"/>
      <c r="C78" s="128"/>
      <c r="D78" s="202" t="s">
        <v>43</v>
      </c>
      <c r="E78" s="202"/>
      <c r="F78" s="202"/>
      <c r="G78" s="202"/>
      <c r="H78" s="202"/>
      <c r="I78" s="202"/>
      <c r="J78" s="202"/>
      <c r="K78" s="135"/>
      <c r="L78" s="44"/>
    </row>
    <row r="79" spans="1:14" ht="22.05" customHeight="1" x14ac:dyDescent="0.6">
      <c r="A79" s="132" t="s">
        <v>126</v>
      </c>
      <c r="B79" s="131"/>
      <c r="C79" s="128"/>
      <c r="D79" s="38"/>
      <c r="E79" s="134"/>
      <c r="F79" s="38"/>
      <c r="G79" s="134"/>
      <c r="H79" s="38"/>
      <c r="I79" s="134"/>
      <c r="J79" s="38"/>
      <c r="K79"/>
      <c r="L79" s="44"/>
    </row>
    <row r="80" spans="1:14" ht="22.05" customHeight="1" x14ac:dyDescent="0.55000000000000004">
      <c r="A80" s="77" t="s">
        <v>127</v>
      </c>
      <c r="B80" s="131" t="s">
        <v>164</v>
      </c>
      <c r="C80" s="128"/>
      <c r="D80" s="169">
        <v>2386252</v>
      </c>
      <c r="E80" s="143"/>
      <c r="F80" s="169">
        <v>2292400</v>
      </c>
      <c r="G80" s="143"/>
      <c r="H80" s="143">
        <v>2386252</v>
      </c>
      <c r="I80" s="143"/>
      <c r="J80" s="143">
        <v>2292400</v>
      </c>
      <c r="L80" s="44"/>
      <c r="M80" s="137"/>
    </row>
    <row r="81" spans="1:13" ht="22.05" customHeight="1" x14ac:dyDescent="0.55000000000000004">
      <c r="A81" s="89" t="s">
        <v>128</v>
      </c>
      <c r="B81" s="131"/>
      <c r="C81" s="128"/>
      <c r="D81" s="169">
        <v>1867</v>
      </c>
      <c r="E81" s="143"/>
      <c r="F81" s="169">
        <v>278</v>
      </c>
      <c r="G81" s="143"/>
      <c r="H81" s="143">
        <v>1867</v>
      </c>
      <c r="I81" s="143"/>
      <c r="J81" s="143">
        <v>278</v>
      </c>
      <c r="L81" s="44"/>
      <c r="M81" s="137"/>
    </row>
    <row r="82" spans="1:13" ht="22.05" customHeight="1" x14ac:dyDescent="0.55000000000000004">
      <c r="A82" s="77" t="s">
        <v>129</v>
      </c>
      <c r="B82" s="131"/>
      <c r="C82" s="128"/>
      <c r="D82" s="192">
        <v>0</v>
      </c>
      <c r="E82" s="143"/>
      <c r="F82" s="169">
        <v>26908</v>
      </c>
      <c r="G82" s="143"/>
      <c r="H82" s="192">
        <v>0</v>
      </c>
      <c r="I82" s="143"/>
      <c r="J82" s="143">
        <v>26908</v>
      </c>
      <c r="K82" s="135"/>
      <c r="L82" s="44"/>
      <c r="M82" s="137"/>
    </row>
    <row r="83" spans="1:13" ht="22.05" customHeight="1" x14ac:dyDescent="0.55000000000000004">
      <c r="A83" s="127" t="s">
        <v>53</v>
      </c>
      <c r="B83" s="131" t="s">
        <v>130</v>
      </c>
      <c r="C83" s="128"/>
      <c r="D83" s="169">
        <v>24530</v>
      </c>
      <c r="E83" s="143"/>
      <c r="F83" s="169">
        <v>24055</v>
      </c>
      <c r="G83" s="143"/>
      <c r="H83" s="143">
        <v>154923</v>
      </c>
      <c r="I83" s="143"/>
      <c r="J83" s="143">
        <v>173182</v>
      </c>
      <c r="K83" s="135"/>
      <c r="L83" s="44"/>
      <c r="M83" s="137"/>
    </row>
    <row r="84" spans="1:13" ht="22.05" customHeight="1" x14ac:dyDescent="0.55000000000000004">
      <c r="A84" s="89" t="s">
        <v>131</v>
      </c>
      <c r="B84" s="131"/>
      <c r="C84" s="128"/>
      <c r="D84" s="169">
        <v>9465</v>
      </c>
      <c r="E84" s="143"/>
      <c r="F84" s="169">
        <v>3771</v>
      </c>
      <c r="G84" s="143"/>
      <c r="H84" s="143">
        <v>9465</v>
      </c>
      <c r="I84" s="143"/>
      <c r="J84" s="143">
        <v>3771</v>
      </c>
      <c r="K84" s="135"/>
      <c r="L84" s="44"/>
      <c r="M84" s="137"/>
    </row>
    <row r="85" spans="1:13" ht="22.05" customHeight="1" x14ac:dyDescent="0.6">
      <c r="A85" s="92" t="s">
        <v>132</v>
      </c>
      <c r="B85" s="131"/>
      <c r="C85" s="128"/>
      <c r="D85" s="170">
        <f>SUM(D80:D84)</f>
        <v>2422114</v>
      </c>
      <c r="E85" s="171"/>
      <c r="F85" s="170">
        <v>2347412</v>
      </c>
      <c r="G85" s="171"/>
      <c r="H85" s="170">
        <f>SUM(H80:H84)</f>
        <v>2552507</v>
      </c>
      <c r="I85" s="171"/>
      <c r="J85" s="170">
        <v>2496539</v>
      </c>
      <c r="L85" s="44"/>
      <c r="M85" s="137"/>
    </row>
    <row r="86" spans="1:13" ht="22.05" customHeight="1" x14ac:dyDescent="0.55000000000000004">
      <c r="B86" s="131"/>
      <c r="C86" s="128"/>
      <c r="L86" s="44"/>
      <c r="M86" s="137"/>
    </row>
    <row r="87" spans="1:13" ht="22.05" customHeight="1" x14ac:dyDescent="0.6">
      <c r="A87" s="132" t="s">
        <v>133</v>
      </c>
      <c r="B87" s="131"/>
      <c r="C87" s="128"/>
      <c r="D87" s="38"/>
      <c r="E87" s="143"/>
      <c r="F87" s="38"/>
      <c r="G87" s="143"/>
      <c r="H87" s="38"/>
      <c r="I87" s="143"/>
      <c r="J87" s="38"/>
      <c r="L87" s="44"/>
      <c r="M87" s="137"/>
    </row>
    <row r="88" spans="1:13" ht="22.05" customHeight="1" x14ac:dyDescent="0.55000000000000004">
      <c r="A88" s="127" t="s">
        <v>134</v>
      </c>
      <c r="B88" s="131"/>
      <c r="C88" s="128"/>
      <c r="D88" s="143">
        <v>2339953</v>
      </c>
      <c r="E88" s="143"/>
      <c r="F88" s="143">
        <v>2059350</v>
      </c>
      <c r="G88" s="143"/>
      <c r="H88" s="143">
        <v>2339953</v>
      </c>
      <c r="I88" s="143"/>
      <c r="J88" s="143">
        <v>2059350</v>
      </c>
      <c r="L88" s="44"/>
      <c r="M88" s="137"/>
    </row>
    <row r="89" spans="1:13" ht="22.05" customHeight="1" x14ac:dyDescent="0.55000000000000004">
      <c r="A89" s="89" t="s">
        <v>135</v>
      </c>
      <c r="B89" s="131"/>
      <c r="C89" s="128"/>
      <c r="D89" s="143">
        <v>108682</v>
      </c>
      <c r="E89" s="143"/>
      <c r="F89" s="143">
        <v>211093</v>
      </c>
      <c r="G89" s="143"/>
      <c r="H89" s="143">
        <v>108682</v>
      </c>
      <c r="I89" s="143"/>
      <c r="J89" s="143">
        <v>211093</v>
      </c>
      <c r="L89" s="44"/>
      <c r="M89" s="137"/>
    </row>
    <row r="90" spans="1:13" ht="22.05" customHeight="1" x14ac:dyDescent="0.55000000000000004">
      <c r="A90" s="89" t="s">
        <v>136</v>
      </c>
      <c r="B90" s="131"/>
      <c r="C90" s="128"/>
      <c r="D90" s="143">
        <v>50127</v>
      </c>
      <c r="E90" s="143"/>
      <c r="F90" s="143">
        <v>41593</v>
      </c>
      <c r="G90" s="143"/>
      <c r="H90" s="143">
        <v>50127</v>
      </c>
      <c r="I90" s="143"/>
      <c r="J90" s="143">
        <v>41593</v>
      </c>
      <c r="K90" s="163"/>
      <c r="L90" s="44"/>
      <c r="M90" s="137"/>
    </row>
    <row r="91" spans="1:13" ht="22.05" customHeight="1" x14ac:dyDescent="0.55000000000000004">
      <c r="A91" s="89" t="s">
        <v>159</v>
      </c>
      <c r="B91" s="188"/>
      <c r="C91" s="128"/>
      <c r="D91" s="143">
        <v>35525</v>
      </c>
      <c r="E91" s="143"/>
      <c r="F91" s="192">
        <v>0</v>
      </c>
      <c r="G91" s="143"/>
      <c r="H91" s="143">
        <v>35525</v>
      </c>
      <c r="I91" s="143"/>
      <c r="J91" s="192">
        <v>0</v>
      </c>
      <c r="K91" s="163"/>
      <c r="L91" s="44"/>
      <c r="M91" s="137"/>
    </row>
    <row r="92" spans="1:13" ht="22.05" customHeight="1" x14ac:dyDescent="0.6">
      <c r="A92" s="92" t="s">
        <v>137</v>
      </c>
      <c r="B92" s="131"/>
      <c r="C92" s="128"/>
      <c r="D92" s="170">
        <f>SUM(D88:D91)</f>
        <v>2534287</v>
      </c>
      <c r="E92" s="171"/>
      <c r="F92" s="170">
        <f>SUM(F88:F91)</f>
        <v>2312036</v>
      </c>
      <c r="G92" s="171"/>
      <c r="H92" s="170">
        <f>SUM(H88:H91)</f>
        <v>2534287</v>
      </c>
      <c r="I92" s="171"/>
      <c r="J92" s="170">
        <f>SUM(J88:J91)</f>
        <v>2312036</v>
      </c>
      <c r="K92"/>
      <c r="L92" s="44"/>
      <c r="M92" s="137"/>
    </row>
    <row r="93" spans="1:13" ht="22.05" customHeight="1" x14ac:dyDescent="0.6">
      <c r="A93" s="92"/>
      <c r="B93" s="131"/>
      <c r="C93" s="128"/>
      <c r="D93" s="143"/>
      <c r="E93" s="143"/>
      <c r="F93" s="143"/>
      <c r="G93" s="143"/>
      <c r="H93" s="143"/>
      <c r="I93" s="143"/>
      <c r="J93" s="143"/>
      <c r="K93"/>
      <c r="M93" s="137"/>
    </row>
    <row r="94" spans="1:13" ht="22.05" customHeight="1" x14ac:dyDescent="0.6">
      <c r="A94" s="92" t="s">
        <v>172</v>
      </c>
      <c r="B94" s="131"/>
      <c r="C94" s="128"/>
      <c r="D94" s="71">
        <f>D85-D92</f>
        <v>-112173</v>
      </c>
      <c r="E94" s="71"/>
      <c r="F94" s="71">
        <v>35376</v>
      </c>
      <c r="G94" s="37"/>
      <c r="H94" s="71">
        <f>H85-H92</f>
        <v>18220</v>
      </c>
      <c r="I94" s="71"/>
      <c r="J94" s="71">
        <v>184503</v>
      </c>
      <c r="M94" s="137"/>
    </row>
    <row r="95" spans="1:13" ht="22.05" customHeight="1" x14ac:dyDescent="0.55000000000000004">
      <c r="A95" s="89" t="s">
        <v>100</v>
      </c>
      <c r="B95" s="131" t="s">
        <v>138</v>
      </c>
      <c r="C95" s="128"/>
      <c r="D95" s="88">
        <v>509737</v>
      </c>
      <c r="E95" s="57"/>
      <c r="F95" s="88">
        <v>1141885</v>
      </c>
      <c r="G95" s="57"/>
      <c r="H95" s="47">
        <v>0</v>
      </c>
      <c r="I95" s="57"/>
      <c r="J95" s="47">
        <v>0</v>
      </c>
      <c r="M95" s="137"/>
    </row>
    <row r="96" spans="1:13" ht="22.05" customHeight="1" x14ac:dyDescent="0.55000000000000004">
      <c r="A96" s="89" t="s">
        <v>62</v>
      </c>
      <c r="B96" s="131"/>
      <c r="C96" s="128"/>
      <c r="D96" s="172">
        <v>0</v>
      </c>
      <c r="E96" s="38"/>
      <c r="F96" s="172">
        <v>-180</v>
      </c>
      <c r="G96" s="38"/>
      <c r="H96" s="41">
        <v>0</v>
      </c>
      <c r="I96" s="38"/>
      <c r="J96" s="41">
        <v>-180</v>
      </c>
      <c r="M96" s="137"/>
    </row>
    <row r="97" spans="1:13" ht="22.05" customHeight="1" x14ac:dyDescent="0.6">
      <c r="A97" s="92" t="s">
        <v>139</v>
      </c>
      <c r="B97" s="131"/>
      <c r="C97" s="130"/>
      <c r="D97" s="173">
        <f>SUM(D94:D96)</f>
        <v>397564</v>
      </c>
      <c r="E97" s="171"/>
      <c r="F97" s="173">
        <v>1177081</v>
      </c>
      <c r="G97" s="171"/>
      <c r="H97" s="173">
        <f>SUM(H94:H96)</f>
        <v>18220</v>
      </c>
      <c r="I97" s="171"/>
      <c r="J97" s="173">
        <v>184323</v>
      </c>
      <c r="M97" s="137"/>
    </row>
    <row r="98" spans="1:13" ht="22.05" customHeight="1" x14ac:dyDescent="0.55000000000000004">
      <c r="A98" s="89" t="s">
        <v>163</v>
      </c>
      <c r="B98" s="131"/>
      <c r="C98" s="130"/>
      <c r="D98" s="174">
        <v>45744</v>
      </c>
      <c r="E98" s="116"/>
      <c r="F98" s="174">
        <v>4326</v>
      </c>
      <c r="G98" s="116"/>
      <c r="H98" s="174">
        <v>45744</v>
      </c>
      <c r="I98" s="116"/>
      <c r="J98" s="174">
        <v>4326</v>
      </c>
      <c r="M98" s="137"/>
    </row>
    <row r="99" spans="1:13" ht="22.05" customHeight="1" thickBot="1" x14ac:dyDescent="0.65">
      <c r="A99" s="92" t="s">
        <v>101</v>
      </c>
      <c r="B99" s="131"/>
      <c r="C99" s="130"/>
      <c r="D99" s="175">
        <f>SUM(D97:D98)</f>
        <v>443308</v>
      </c>
      <c r="E99" s="171"/>
      <c r="F99" s="175">
        <v>1181407</v>
      </c>
      <c r="G99" s="171"/>
      <c r="H99" s="175">
        <f>SUM(H97:H98)</f>
        <v>63964</v>
      </c>
      <c r="I99" s="171"/>
      <c r="J99" s="175">
        <v>188649</v>
      </c>
      <c r="M99" s="137"/>
    </row>
    <row r="100" spans="1:13" ht="22.05" customHeight="1" thickTop="1" x14ac:dyDescent="0.6">
      <c r="A100" s="92"/>
      <c r="B100" s="131"/>
      <c r="C100" s="130"/>
      <c r="D100" s="164"/>
      <c r="E100" s="164"/>
      <c r="F100" s="164"/>
      <c r="G100" s="141"/>
      <c r="H100" s="164"/>
      <c r="I100" s="141"/>
      <c r="J100" s="164"/>
      <c r="M100" s="137"/>
    </row>
    <row r="101" spans="1:13" ht="22.05" customHeight="1" x14ac:dyDescent="0.6">
      <c r="A101" s="92" t="s">
        <v>141</v>
      </c>
      <c r="B101" s="131"/>
      <c r="D101" s="35"/>
      <c r="E101" s="35"/>
      <c r="F101" s="35"/>
      <c r="G101" s="35"/>
      <c r="H101" s="35"/>
      <c r="I101" s="35"/>
      <c r="J101" s="35"/>
      <c r="M101" s="137"/>
    </row>
    <row r="102" spans="1:13" ht="22.05" customHeight="1" thickBot="1" x14ac:dyDescent="0.6">
      <c r="A102" s="197" t="s">
        <v>142</v>
      </c>
      <c r="B102" s="131"/>
      <c r="D102" s="176">
        <f>D99/201600</f>
        <v>2.1989484126984129</v>
      </c>
      <c r="E102" s="120"/>
      <c r="F102" s="176">
        <v>5.8601537698412702</v>
      </c>
      <c r="G102" s="120"/>
      <c r="H102" s="176">
        <f>H99/201600</f>
        <v>0.31728174603174603</v>
      </c>
      <c r="I102" s="120"/>
      <c r="J102" s="176">
        <v>0.93575892857142862</v>
      </c>
      <c r="M102" s="137"/>
    </row>
    <row r="103" spans="1:13" ht="22.05" customHeight="1" thickTop="1" x14ac:dyDescent="0.6">
      <c r="A103" s="92"/>
      <c r="B103" s="131"/>
      <c r="D103" s="35"/>
      <c r="E103" s="35"/>
      <c r="F103" s="35"/>
      <c r="G103" s="35"/>
      <c r="H103" s="35"/>
      <c r="I103" s="35"/>
      <c r="J103" s="35"/>
      <c r="M103" s="137"/>
    </row>
    <row r="104" spans="1:13" ht="22.05" customHeight="1" x14ac:dyDescent="0.6">
      <c r="A104" s="124" t="s">
        <v>50</v>
      </c>
      <c r="B104" s="131"/>
      <c r="C104" s="126"/>
      <c r="D104" s="146"/>
      <c r="E104" s="146"/>
      <c r="F104" s="146"/>
      <c r="G104" s="146"/>
      <c r="H104" s="135"/>
      <c r="I104" s="146"/>
      <c r="J104" s="146"/>
      <c r="M104" s="137"/>
    </row>
    <row r="105" spans="1:13" ht="22.05" customHeight="1" x14ac:dyDescent="0.6">
      <c r="A105" s="124" t="s">
        <v>143</v>
      </c>
      <c r="B105" s="131"/>
      <c r="C105" s="126"/>
      <c r="D105" s="146"/>
      <c r="F105" s="146"/>
      <c r="H105" s="146"/>
      <c r="J105" s="146"/>
      <c r="M105" s="137"/>
    </row>
    <row r="106" spans="1:13" ht="22.05" customHeight="1" x14ac:dyDescent="0.6">
      <c r="A106" s="124"/>
      <c r="B106" s="131"/>
      <c r="C106" s="126"/>
      <c r="D106" s="146"/>
      <c r="F106" s="146"/>
      <c r="H106" s="146"/>
      <c r="J106" s="146"/>
      <c r="M106" s="137"/>
    </row>
    <row r="107" spans="1:13" ht="22.05" customHeight="1" x14ac:dyDescent="0.6">
      <c r="A107" s="165"/>
      <c r="B107" s="165"/>
      <c r="C107" s="165"/>
      <c r="D107" s="203" t="s">
        <v>65</v>
      </c>
      <c r="E107" s="203"/>
      <c r="F107" s="203"/>
      <c r="M107" s="137"/>
    </row>
    <row r="108" spans="1:13" ht="22.05" customHeight="1" x14ac:dyDescent="0.6">
      <c r="B108" s="131"/>
      <c r="C108" s="128"/>
      <c r="D108" s="203" t="s">
        <v>64</v>
      </c>
      <c r="E108" s="203"/>
      <c r="F108" s="203"/>
      <c r="G108" s="129"/>
      <c r="H108" s="203" t="s">
        <v>23</v>
      </c>
      <c r="I108" s="203"/>
      <c r="J108" s="203"/>
      <c r="M108" s="137"/>
    </row>
    <row r="109" spans="1:13" ht="22.05" customHeight="1" x14ac:dyDescent="0.6">
      <c r="B109" s="131"/>
      <c r="C109" s="128"/>
      <c r="D109" s="200" t="s">
        <v>124</v>
      </c>
      <c r="E109" s="200"/>
      <c r="F109" s="200"/>
      <c r="G109" s="129"/>
      <c r="H109" s="200" t="s">
        <v>124</v>
      </c>
      <c r="I109" s="200"/>
      <c r="J109" s="200"/>
      <c r="M109" s="137"/>
    </row>
    <row r="110" spans="1:13" ht="22.05" customHeight="1" x14ac:dyDescent="0.6">
      <c r="B110" s="131"/>
      <c r="C110" s="128"/>
      <c r="D110" s="201" t="s">
        <v>125</v>
      </c>
      <c r="E110" s="201"/>
      <c r="F110" s="201"/>
      <c r="G110" s="129"/>
      <c r="H110" s="201" t="s">
        <v>125</v>
      </c>
      <c r="I110" s="201"/>
      <c r="J110" s="201"/>
      <c r="M110" s="137"/>
    </row>
    <row r="111" spans="1:13" ht="22.05" customHeight="1" x14ac:dyDescent="0.55000000000000004">
      <c r="B111" s="131" t="s">
        <v>0</v>
      </c>
      <c r="C111" s="128"/>
      <c r="D111" s="128">
        <v>2566</v>
      </c>
      <c r="E111" s="128"/>
      <c r="F111" s="128">
        <v>2565</v>
      </c>
      <c r="G111" s="128"/>
      <c r="H111" s="128">
        <v>2566</v>
      </c>
      <c r="I111" s="128"/>
      <c r="J111" s="128">
        <v>2565</v>
      </c>
      <c r="M111" s="137"/>
    </row>
    <row r="112" spans="1:13" ht="22.05" customHeight="1" x14ac:dyDescent="0.55000000000000004">
      <c r="B112" s="131"/>
      <c r="C112" s="128"/>
      <c r="D112" s="128"/>
      <c r="E112" s="128"/>
      <c r="F112" s="130"/>
      <c r="G112" s="128"/>
      <c r="H112" s="128"/>
      <c r="I112" s="128"/>
      <c r="J112" s="128"/>
      <c r="M112" s="137"/>
    </row>
    <row r="113" spans="1:13" ht="22.05" customHeight="1" x14ac:dyDescent="0.55000000000000004">
      <c r="B113" s="131"/>
      <c r="C113" s="128"/>
      <c r="D113" s="202" t="s">
        <v>43</v>
      </c>
      <c r="E113" s="202"/>
      <c r="F113" s="202"/>
      <c r="G113" s="202"/>
      <c r="H113" s="202"/>
      <c r="I113" s="202"/>
      <c r="J113" s="202"/>
      <c r="M113" s="137"/>
    </row>
    <row r="114" spans="1:13" ht="22.05" customHeight="1" x14ac:dyDescent="0.6">
      <c r="A114" s="132" t="s">
        <v>101</v>
      </c>
      <c r="B114" s="131"/>
      <c r="C114" s="130"/>
      <c r="D114" s="37">
        <f>D99</f>
        <v>443308</v>
      </c>
      <c r="E114" s="141"/>
      <c r="F114" s="37">
        <v>1181407</v>
      </c>
      <c r="G114" s="141"/>
      <c r="H114" s="37">
        <f>H99</f>
        <v>63964</v>
      </c>
      <c r="I114" s="141"/>
      <c r="J114" s="37">
        <v>188649</v>
      </c>
      <c r="M114" s="137"/>
    </row>
    <row r="115" spans="1:13" ht="22.05" customHeight="1" x14ac:dyDescent="0.6">
      <c r="A115" s="92"/>
      <c r="B115" s="131"/>
      <c r="C115" s="130"/>
      <c r="D115" s="164"/>
      <c r="E115" s="164"/>
      <c r="F115" s="164"/>
      <c r="G115" s="141"/>
      <c r="H115" s="164"/>
      <c r="I115" s="141"/>
      <c r="J115" s="164"/>
      <c r="M115" s="137"/>
    </row>
    <row r="116" spans="1:13" ht="22.05" customHeight="1" x14ac:dyDescent="0.6">
      <c r="A116" s="92" t="s">
        <v>144</v>
      </c>
      <c r="B116" s="131"/>
      <c r="D116" s="35"/>
      <c r="E116" s="35"/>
      <c r="F116" s="35"/>
      <c r="G116" s="35"/>
      <c r="H116" s="35"/>
      <c r="I116" s="35"/>
      <c r="J116" s="35"/>
      <c r="M116" s="137"/>
    </row>
    <row r="117" spans="1:13" ht="22.05" customHeight="1" x14ac:dyDescent="0.6">
      <c r="A117" s="132" t="s">
        <v>145</v>
      </c>
      <c r="B117" s="131"/>
      <c r="D117" s="35"/>
      <c r="E117" s="35"/>
      <c r="F117" s="35"/>
      <c r="G117" s="35"/>
      <c r="H117" s="35"/>
      <c r="I117" s="35"/>
      <c r="J117" s="35"/>
      <c r="M117" s="137"/>
    </row>
    <row r="118" spans="1:13" ht="22.05" customHeight="1" x14ac:dyDescent="0.6">
      <c r="A118" s="132" t="s">
        <v>146</v>
      </c>
      <c r="B118" s="131"/>
      <c r="D118" s="35"/>
      <c r="E118" s="35"/>
      <c r="F118" s="35"/>
      <c r="G118" s="35"/>
      <c r="H118" s="35"/>
      <c r="I118" s="35"/>
      <c r="J118" s="35"/>
      <c r="M118" s="137"/>
    </row>
    <row r="119" spans="1:13" ht="22.05" customHeight="1" x14ac:dyDescent="0.55000000000000004">
      <c r="A119" s="89" t="s">
        <v>147</v>
      </c>
      <c r="B119" s="131">
        <v>4</v>
      </c>
      <c r="D119" s="177">
        <v>55154</v>
      </c>
      <c r="E119" s="35"/>
      <c r="F119" s="177">
        <v>71534</v>
      </c>
      <c r="G119" s="35"/>
      <c r="H119" s="177">
        <v>0</v>
      </c>
      <c r="I119" s="35"/>
      <c r="J119" s="178">
        <v>0</v>
      </c>
      <c r="M119" s="137"/>
    </row>
    <row r="120" spans="1:13" ht="22.05" customHeight="1" x14ac:dyDescent="0.6">
      <c r="A120" s="92" t="s">
        <v>148</v>
      </c>
      <c r="B120" s="131"/>
      <c r="M120" s="137"/>
    </row>
    <row r="121" spans="1:13" ht="22.05" customHeight="1" x14ac:dyDescent="0.6">
      <c r="A121" s="92" t="s">
        <v>146</v>
      </c>
      <c r="B121" s="131"/>
      <c r="D121" s="179">
        <f>SUM(D119:D119)</f>
        <v>55154</v>
      </c>
      <c r="E121" s="180"/>
      <c r="F121" s="179">
        <v>71534</v>
      </c>
      <c r="G121" s="180"/>
      <c r="H121" s="179">
        <f>SUM(H119:H119)</f>
        <v>0</v>
      </c>
      <c r="I121" s="180"/>
      <c r="J121" s="179">
        <v>0</v>
      </c>
      <c r="M121" s="137"/>
    </row>
    <row r="122" spans="1:13" ht="22.05" customHeight="1" x14ac:dyDescent="0.6">
      <c r="A122" s="166" t="s">
        <v>149</v>
      </c>
      <c r="B122" s="131"/>
      <c r="D122" s="35"/>
      <c r="E122" s="35"/>
      <c r="F122" s="35"/>
      <c r="G122" s="35"/>
      <c r="H122" s="35"/>
      <c r="I122" s="35"/>
      <c r="J122" s="35"/>
      <c r="M122" s="137"/>
    </row>
    <row r="123" spans="1:13" ht="22.05" customHeight="1" x14ac:dyDescent="0.6">
      <c r="A123" s="166" t="s">
        <v>146</v>
      </c>
      <c r="B123" s="131"/>
      <c r="D123" s="35"/>
      <c r="E123" s="35"/>
      <c r="F123" s="35"/>
      <c r="G123" s="35"/>
      <c r="H123" s="35"/>
      <c r="I123" s="35"/>
      <c r="J123" s="35"/>
      <c r="M123" s="137"/>
    </row>
    <row r="124" spans="1:13" ht="22.05" customHeight="1" x14ac:dyDescent="0.55000000000000004">
      <c r="A124" s="136" t="s">
        <v>150</v>
      </c>
      <c r="B124" s="131"/>
      <c r="D124" s="35"/>
      <c r="E124" s="35"/>
      <c r="F124" s="35"/>
      <c r="G124" s="35"/>
      <c r="H124" s="35"/>
      <c r="I124" s="35"/>
      <c r="J124" s="35"/>
      <c r="M124" s="137"/>
    </row>
    <row r="125" spans="1:13" ht="22.05" customHeight="1" x14ac:dyDescent="0.55000000000000004">
      <c r="A125" s="136" t="s">
        <v>151</v>
      </c>
      <c r="B125" s="131"/>
      <c r="D125" s="35">
        <v>464569</v>
      </c>
      <c r="F125" s="35">
        <v>1036738</v>
      </c>
      <c r="H125" s="35">
        <v>464569</v>
      </c>
      <c r="J125" s="35">
        <v>1036738</v>
      </c>
      <c r="M125" s="137"/>
    </row>
    <row r="126" spans="1:13" ht="22.05" customHeight="1" x14ac:dyDescent="0.55000000000000004">
      <c r="A126" s="89" t="s">
        <v>177</v>
      </c>
      <c r="B126" s="131">
        <v>4</v>
      </c>
      <c r="D126" s="35">
        <v>190008</v>
      </c>
      <c r="F126" s="35">
        <v>-95906</v>
      </c>
      <c r="H126" s="35">
        <v>0</v>
      </c>
      <c r="J126" s="35">
        <v>0</v>
      </c>
      <c r="M126" s="137"/>
    </row>
    <row r="127" spans="1:13" ht="22.05" customHeight="1" x14ac:dyDescent="0.55000000000000004">
      <c r="A127" s="89" t="s">
        <v>152</v>
      </c>
      <c r="B127" s="131"/>
      <c r="M127" s="137"/>
    </row>
    <row r="128" spans="1:13" ht="22.05" customHeight="1" x14ac:dyDescent="0.55000000000000004">
      <c r="A128" s="167" t="s">
        <v>153</v>
      </c>
      <c r="B128" s="131"/>
      <c r="D128" s="172">
        <v>-92914</v>
      </c>
      <c r="E128" s="116"/>
      <c r="F128" s="172">
        <v>-207347.6</v>
      </c>
      <c r="G128" s="116"/>
      <c r="H128" s="172">
        <v>-92914</v>
      </c>
      <c r="I128" s="116"/>
      <c r="J128" s="172">
        <v>-207347.6</v>
      </c>
      <c r="M128" s="137"/>
    </row>
    <row r="129" spans="1:13" ht="22.05" customHeight="1" x14ac:dyDescent="0.6">
      <c r="A129" s="92" t="s">
        <v>154</v>
      </c>
      <c r="B129" s="131"/>
      <c r="M129" s="137"/>
    </row>
    <row r="130" spans="1:13" ht="22.05" customHeight="1" x14ac:dyDescent="0.6">
      <c r="A130" s="92" t="s">
        <v>146</v>
      </c>
      <c r="B130" s="131"/>
      <c r="D130" s="181">
        <f>SUM(D125:E128)</f>
        <v>561663</v>
      </c>
      <c r="E130" s="182"/>
      <c r="F130" s="181">
        <v>733484.4</v>
      </c>
      <c r="G130" s="182"/>
      <c r="H130" s="181">
        <f>SUM(H125:I128)</f>
        <v>371655</v>
      </c>
      <c r="I130" s="182"/>
      <c r="J130" s="181">
        <v>829390.4</v>
      </c>
      <c r="M130" s="137"/>
    </row>
    <row r="131" spans="1:13" ht="22.05" customHeight="1" x14ac:dyDescent="0.6">
      <c r="A131" s="92" t="s">
        <v>155</v>
      </c>
      <c r="B131" s="131"/>
      <c r="C131" s="133"/>
      <c r="D131" s="183">
        <f>SUM(D121,D130)</f>
        <v>616817</v>
      </c>
      <c r="E131" s="181"/>
      <c r="F131" s="183">
        <v>805018.4</v>
      </c>
      <c r="G131" s="181"/>
      <c r="H131" s="183">
        <f>SUM(H121,H130)</f>
        <v>371655</v>
      </c>
      <c r="I131" s="181"/>
      <c r="J131" s="183">
        <v>829390.4</v>
      </c>
      <c r="M131" s="137"/>
    </row>
    <row r="132" spans="1:13" ht="22.05" customHeight="1" thickBot="1" x14ac:dyDescent="0.65">
      <c r="A132" s="78" t="s">
        <v>156</v>
      </c>
      <c r="B132" s="168"/>
      <c r="C132" s="133"/>
      <c r="D132" s="184">
        <f>SUM(D114,D131)</f>
        <v>1060125</v>
      </c>
      <c r="E132" s="182"/>
      <c r="F132" s="184">
        <v>1986425.4</v>
      </c>
      <c r="G132" s="182"/>
      <c r="H132" s="184">
        <f>SUM(H114,H131)</f>
        <v>435619</v>
      </c>
      <c r="I132" s="182"/>
      <c r="J132" s="184">
        <v>1018039.4</v>
      </c>
      <c r="M132" s="137"/>
    </row>
    <row r="133" spans="1:13" ht="22.05" customHeight="1" thickTop="1" x14ac:dyDescent="0.55000000000000004">
      <c r="B133" s="131"/>
      <c r="M133" s="137"/>
    </row>
    <row r="134" spans="1:13" ht="22.05" customHeight="1" x14ac:dyDescent="0.6">
      <c r="A134" s="124" t="s">
        <v>50</v>
      </c>
      <c r="B134" s="131"/>
      <c r="C134" s="126"/>
      <c r="D134" s="146"/>
      <c r="E134" s="146"/>
      <c r="F134" s="146"/>
      <c r="G134" s="146"/>
      <c r="H134" s="135"/>
      <c r="I134" s="146"/>
      <c r="J134" s="146"/>
      <c r="M134" s="137"/>
    </row>
    <row r="135" spans="1:13" ht="22.05" customHeight="1" x14ac:dyDescent="0.6">
      <c r="A135" s="124" t="s">
        <v>123</v>
      </c>
      <c r="B135" s="131"/>
      <c r="C135" s="126"/>
      <c r="D135" s="146"/>
      <c r="F135" s="146"/>
      <c r="H135" s="146"/>
      <c r="J135" s="146"/>
      <c r="K135" s="135"/>
      <c r="L135" s="44"/>
      <c r="M135" s="137"/>
    </row>
    <row r="136" spans="1:13" ht="22.05" customHeight="1" x14ac:dyDescent="0.6">
      <c r="A136" s="124"/>
      <c r="B136" s="131"/>
      <c r="C136" s="126"/>
      <c r="D136" s="146"/>
      <c r="F136" s="146"/>
      <c r="H136" s="146"/>
      <c r="J136" s="146"/>
      <c r="K136" s="135"/>
      <c r="L136" s="44"/>
      <c r="M136" s="137"/>
    </row>
    <row r="137" spans="1:13" ht="22.05" customHeight="1" x14ac:dyDescent="0.6">
      <c r="A137" s="165"/>
      <c r="B137" s="165"/>
      <c r="C137" s="165"/>
      <c r="D137" s="199" t="s">
        <v>65</v>
      </c>
      <c r="E137" s="199"/>
      <c r="F137" s="199"/>
      <c r="K137" s="135"/>
      <c r="L137" s="44"/>
      <c r="M137" s="137"/>
    </row>
    <row r="138" spans="1:13" ht="22.05" customHeight="1" x14ac:dyDescent="0.6">
      <c r="B138" s="131"/>
      <c r="C138" s="128"/>
      <c r="D138" s="199" t="s">
        <v>64</v>
      </c>
      <c r="E138" s="199"/>
      <c r="F138" s="199"/>
      <c r="G138" s="129"/>
      <c r="H138" s="199" t="s">
        <v>23</v>
      </c>
      <c r="I138" s="199"/>
      <c r="J138" s="199"/>
      <c r="K138" s="135"/>
      <c r="L138" s="44"/>
      <c r="M138" s="137"/>
    </row>
    <row r="139" spans="1:13" ht="22.05" customHeight="1" x14ac:dyDescent="0.6">
      <c r="B139" s="131"/>
      <c r="C139" s="128"/>
      <c r="D139" s="201" t="s">
        <v>94</v>
      </c>
      <c r="E139" s="201"/>
      <c r="F139" s="201"/>
      <c r="G139" s="129"/>
      <c r="H139" s="201" t="s">
        <v>94</v>
      </c>
      <c r="I139" s="201"/>
      <c r="J139" s="201"/>
      <c r="K139" s="135"/>
      <c r="L139" s="44"/>
      <c r="M139" s="137"/>
    </row>
    <row r="140" spans="1:13" ht="22.05" customHeight="1" x14ac:dyDescent="0.6">
      <c r="B140" s="131"/>
      <c r="C140" s="128"/>
      <c r="D140" s="201" t="s">
        <v>125</v>
      </c>
      <c r="E140" s="201"/>
      <c r="F140" s="201"/>
      <c r="G140" s="129"/>
      <c r="H140" s="201" t="s">
        <v>125</v>
      </c>
      <c r="I140" s="201"/>
      <c r="J140" s="201"/>
      <c r="K140"/>
      <c r="L140" s="44"/>
      <c r="M140" s="137"/>
    </row>
    <row r="141" spans="1:13" ht="22.05" customHeight="1" x14ac:dyDescent="0.55000000000000004">
      <c r="B141" s="131" t="s">
        <v>0</v>
      </c>
      <c r="C141" s="128"/>
      <c r="D141" s="128">
        <v>2566</v>
      </c>
      <c r="E141" s="128"/>
      <c r="F141" s="128">
        <v>2565</v>
      </c>
      <c r="G141" s="128"/>
      <c r="H141" s="128">
        <v>2566</v>
      </c>
      <c r="I141" s="128"/>
      <c r="J141" s="128">
        <v>2565</v>
      </c>
      <c r="L141" s="44"/>
      <c r="M141" s="137"/>
    </row>
    <row r="142" spans="1:13" ht="22.05" customHeight="1" x14ac:dyDescent="0.55000000000000004">
      <c r="B142" s="131"/>
      <c r="C142" s="128"/>
      <c r="D142" s="202" t="s">
        <v>43</v>
      </c>
      <c r="E142" s="202"/>
      <c r="F142" s="202"/>
      <c r="G142" s="202"/>
      <c r="H142" s="202"/>
      <c r="I142" s="202"/>
      <c r="J142" s="202"/>
      <c r="L142" s="44"/>
      <c r="M142" s="137"/>
    </row>
    <row r="143" spans="1:13" ht="22.05" customHeight="1" x14ac:dyDescent="0.6">
      <c r="A143" s="132" t="s">
        <v>126</v>
      </c>
      <c r="B143" s="131"/>
      <c r="C143" s="128"/>
      <c r="D143" s="38"/>
      <c r="E143" s="134"/>
      <c r="F143" s="38"/>
      <c r="G143" s="134"/>
      <c r="H143" s="38"/>
      <c r="I143" s="134"/>
      <c r="J143" s="38"/>
      <c r="K143" s="135"/>
      <c r="L143" s="44"/>
      <c r="M143" s="137"/>
    </row>
    <row r="144" spans="1:13" ht="22.05" customHeight="1" x14ac:dyDescent="0.55000000000000004">
      <c r="A144" s="77" t="s">
        <v>127</v>
      </c>
      <c r="B144" s="131" t="s">
        <v>164</v>
      </c>
      <c r="C144" s="128"/>
      <c r="D144" s="169">
        <v>4753296</v>
      </c>
      <c r="E144" s="143"/>
      <c r="F144" s="169">
        <v>5466429</v>
      </c>
      <c r="G144" s="143"/>
      <c r="H144" s="143">
        <v>4753296</v>
      </c>
      <c r="I144" s="143"/>
      <c r="J144" s="143">
        <v>5466429</v>
      </c>
      <c r="K144" s="135"/>
      <c r="L144" s="44"/>
      <c r="M144" s="137"/>
    </row>
    <row r="145" spans="1:13" ht="22.05" customHeight="1" x14ac:dyDescent="0.55000000000000004">
      <c r="A145" s="89" t="s">
        <v>128</v>
      </c>
      <c r="B145" s="131"/>
      <c r="C145" s="128"/>
      <c r="D145" s="169">
        <v>2542</v>
      </c>
      <c r="E145" s="143"/>
      <c r="F145" s="169">
        <v>952</v>
      </c>
      <c r="G145" s="143"/>
      <c r="H145" s="143">
        <v>2542</v>
      </c>
      <c r="I145" s="143"/>
      <c r="J145" s="143">
        <v>952</v>
      </c>
      <c r="K145" s="135"/>
      <c r="L145" s="44"/>
      <c r="M145" s="137"/>
    </row>
    <row r="146" spans="1:13" ht="22.05" customHeight="1" x14ac:dyDescent="0.55000000000000004">
      <c r="A146" s="77" t="s">
        <v>129</v>
      </c>
      <c r="B146" s="131"/>
      <c r="C146" s="128"/>
      <c r="D146" s="192">
        <v>0</v>
      </c>
      <c r="E146" s="143"/>
      <c r="F146" s="169">
        <v>64373</v>
      </c>
      <c r="G146" s="143"/>
      <c r="H146" s="192">
        <v>0</v>
      </c>
      <c r="I146" s="143"/>
      <c r="J146" s="143">
        <v>64373</v>
      </c>
      <c r="L146" s="44"/>
      <c r="M146" s="137"/>
    </row>
    <row r="147" spans="1:13" ht="22.05" customHeight="1" x14ac:dyDescent="0.55000000000000004">
      <c r="A147" s="127" t="s">
        <v>53</v>
      </c>
      <c r="B147" s="131" t="s">
        <v>130</v>
      </c>
      <c r="C147" s="128"/>
      <c r="D147" s="169">
        <v>24530</v>
      </c>
      <c r="E147" s="143"/>
      <c r="F147" s="169">
        <v>24055</v>
      </c>
      <c r="G147" s="143"/>
      <c r="H147" s="143">
        <v>155536</v>
      </c>
      <c r="I147" s="143"/>
      <c r="J147" s="143">
        <v>173182</v>
      </c>
      <c r="L147" s="44"/>
      <c r="M147" s="137"/>
    </row>
    <row r="148" spans="1:13" ht="22.05" customHeight="1" x14ac:dyDescent="0.55000000000000004">
      <c r="A148" s="89" t="s">
        <v>131</v>
      </c>
      <c r="B148" s="131"/>
      <c r="C148" s="128"/>
      <c r="D148" s="169">
        <v>12205</v>
      </c>
      <c r="E148" s="143"/>
      <c r="F148" s="169">
        <v>4698</v>
      </c>
      <c r="G148" s="143"/>
      <c r="H148" s="143">
        <v>12205</v>
      </c>
      <c r="I148" s="143"/>
      <c r="J148" s="143">
        <v>4698</v>
      </c>
      <c r="L148" s="44"/>
      <c r="M148" s="137"/>
    </row>
    <row r="149" spans="1:13" ht="22.05" customHeight="1" x14ac:dyDescent="0.6">
      <c r="A149" s="92" t="s">
        <v>132</v>
      </c>
      <c r="B149" s="131"/>
      <c r="C149" s="128"/>
      <c r="D149" s="39">
        <f>SUM(D144:D148)</f>
        <v>4792573</v>
      </c>
      <c r="E149" s="141"/>
      <c r="F149" s="39">
        <v>5560507</v>
      </c>
      <c r="G149" s="141"/>
      <c r="H149" s="39">
        <f>SUM(H144:H148)</f>
        <v>4923579</v>
      </c>
      <c r="I149" s="141"/>
      <c r="J149" s="39">
        <v>5709634</v>
      </c>
      <c r="L149" s="44"/>
      <c r="M149" s="137"/>
    </row>
    <row r="150" spans="1:13" ht="22.05" customHeight="1" x14ac:dyDescent="0.55000000000000004">
      <c r="B150" s="131"/>
      <c r="C150" s="128"/>
      <c r="L150" s="44"/>
      <c r="M150" s="137"/>
    </row>
    <row r="151" spans="1:13" ht="22.05" customHeight="1" x14ac:dyDescent="0.6">
      <c r="A151" s="132" t="s">
        <v>133</v>
      </c>
      <c r="B151" s="131"/>
      <c r="C151" s="128"/>
      <c r="D151" s="38"/>
      <c r="E151" s="143"/>
      <c r="F151" s="38"/>
      <c r="G151" s="143"/>
      <c r="H151" s="38"/>
      <c r="I151" s="143"/>
      <c r="J151" s="38"/>
      <c r="K151" s="163"/>
      <c r="L151" s="44"/>
      <c r="M151" s="137"/>
    </row>
    <row r="152" spans="1:13" ht="22.05" customHeight="1" x14ac:dyDescent="0.55000000000000004">
      <c r="A152" s="127" t="s">
        <v>134</v>
      </c>
      <c r="B152" s="131"/>
      <c r="C152" s="128"/>
      <c r="D152" s="143">
        <v>4733261</v>
      </c>
      <c r="E152" s="143"/>
      <c r="F152" s="143">
        <v>4666323</v>
      </c>
      <c r="G152" s="143"/>
      <c r="H152" s="143">
        <v>4733261</v>
      </c>
      <c r="I152" s="143"/>
      <c r="J152" s="143">
        <v>4666323</v>
      </c>
      <c r="K152"/>
      <c r="L152" s="44"/>
      <c r="M152" s="137"/>
    </row>
    <row r="153" spans="1:13" ht="22.05" customHeight="1" x14ac:dyDescent="0.55000000000000004">
      <c r="A153" s="89" t="s">
        <v>135</v>
      </c>
      <c r="B153" s="131"/>
      <c r="C153" s="128"/>
      <c r="D153" s="143">
        <f>H153</f>
        <v>212681</v>
      </c>
      <c r="E153" s="143"/>
      <c r="F153" s="143">
        <v>639559</v>
      </c>
      <c r="G153" s="143"/>
      <c r="H153" s="143">
        <v>212681</v>
      </c>
      <c r="I153" s="143"/>
      <c r="J153" s="143">
        <v>639559</v>
      </c>
      <c r="K153"/>
      <c r="M153" s="137"/>
    </row>
    <row r="154" spans="1:13" ht="22.05" customHeight="1" x14ac:dyDescent="0.55000000000000004">
      <c r="A154" s="89" t="s">
        <v>136</v>
      </c>
      <c r="B154" s="131"/>
      <c r="C154" s="128"/>
      <c r="D154" s="143">
        <v>110302</v>
      </c>
      <c r="E154" s="143"/>
      <c r="F154" s="143">
        <v>91856</v>
      </c>
      <c r="G154" s="143"/>
      <c r="H154" s="143">
        <v>110302</v>
      </c>
      <c r="I154" s="143"/>
      <c r="J154" s="143">
        <v>91856</v>
      </c>
      <c r="M154" s="137"/>
    </row>
    <row r="155" spans="1:13" ht="22.05" customHeight="1" x14ac:dyDescent="0.55000000000000004">
      <c r="A155" s="89" t="s">
        <v>159</v>
      </c>
      <c r="B155" s="188"/>
      <c r="C155" s="128"/>
      <c r="D155" s="143">
        <f>H155</f>
        <v>4289</v>
      </c>
      <c r="E155" s="143"/>
      <c r="F155" s="192">
        <v>0</v>
      </c>
      <c r="G155" s="192"/>
      <c r="H155" s="150">
        <v>4289</v>
      </c>
      <c r="I155" s="192"/>
      <c r="J155" s="192">
        <v>0</v>
      </c>
      <c r="M155" s="137"/>
    </row>
    <row r="156" spans="1:13" ht="22.05" customHeight="1" x14ac:dyDescent="0.6">
      <c r="A156" s="92" t="s">
        <v>137</v>
      </c>
      <c r="B156" s="131"/>
      <c r="C156" s="128"/>
      <c r="D156" s="170">
        <f>SUM(D152:D155)</f>
        <v>5060533</v>
      </c>
      <c r="E156" s="171"/>
      <c r="F156" s="170">
        <v>5397738</v>
      </c>
      <c r="G156" s="171"/>
      <c r="H156" s="170">
        <f>SUM(H152:H155)</f>
        <v>5060533</v>
      </c>
      <c r="I156" s="171"/>
      <c r="J156" s="170">
        <v>5397738</v>
      </c>
      <c r="M156" s="137"/>
    </row>
    <row r="157" spans="1:13" ht="22.05" customHeight="1" x14ac:dyDescent="0.6">
      <c r="A157" s="92"/>
      <c r="B157" s="131"/>
      <c r="C157" s="128"/>
      <c r="D157" s="143"/>
      <c r="E157" s="143"/>
      <c r="F157" s="143"/>
      <c r="G157" s="143"/>
      <c r="H157" s="143"/>
      <c r="I157" s="143"/>
      <c r="J157" s="143"/>
      <c r="M157" s="137"/>
    </row>
    <row r="158" spans="1:13" ht="22.05" customHeight="1" x14ac:dyDescent="0.6">
      <c r="A158" s="92" t="s">
        <v>172</v>
      </c>
      <c r="B158" s="131"/>
      <c r="C158" s="128"/>
      <c r="D158" s="71">
        <f>D149-D156</f>
        <v>-267960</v>
      </c>
      <c r="E158" s="71"/>
      <c r="F158" s="71">
        <v>162769</v>
      </c>
      <c r="G158" s="37"/>
      <c r="H158" s="71">
        <f>H149-H156</f>
        <v>-136954</v>
      </c>
      <c r="I158" s="71"/>
      <c r="J158" s="71">
        <v>311896</v>
      </c>
      <c r="M158" s="137"/>
    </row>
    <row r="159" spans="1:13" ht="22.05" customHeight="1" x14ac:dyDescent="0.55000000000000004">
      <c r="A159" s="89" t="s">
        <v>100</v>
      </c>
      <c r="B159" s="131" t="s">
        <v>138</v>
      </c>
      <c r="C159" s="128"/>
      <c r="D159" s="88">
        <v>1145349</v>
      </c>
      <c r="E159" s="57"/>
      <c r="F159" s="88">
        <v>2079010</v>
      </c>
      <c r="G159" s="57"/>
      <c r="H159" s="47">
        <v>0</v>
      </c>
      <c r="I159" s="57"/>
      <c r="J159" s="47">
        <v>0</v>
      </c>
      <c r="M159" s="137"/>
    </row>
    <row r="160" spans="1:13" ht="22.05" customHeight="1" x14ac:dyDescent="0.55000000000000004">
      <c r="A160" s="89" t="s">
        <v>62</v>
      </c>
      <c r="B160" s="131"/>
      <c r="C160" s="128"/>
      <c r="D160" s="172">
        <v>-404</v>
      </c>
      <c r="E160" s="38"/>
      <c r="F160" s="172">
        <v>-320</v>
      </c>
      <c r="G160" s="38"/>
      <c r="H160" s="41">
        <v>-404</v>
      </c>
      <c r="I160" s="38"/>
      <c r="J160" s="41">
        <v>-320</v>
      </c>
      <c r="M160" s="137"/>
    </row>
    <row r="161" spans="1:13" ht="22.05" customHeight="1" x14ac:dyDescent="0.6">
      <c r="A161" s="92" t="s">
        <v>166</v>
      </c>
      <c r="B161" s="131"/>
      <c r="C161" s="130"/>
      <c r="D161" s="173">
        <f>SUM(D158:D160)</f>
        <v>876985</v>
      </c>
      <c r="E161" s="171"/>
      <c r="F161" s="173">
        <v>2241459</v>
      </c>
      <c r="G161" s="171"/>
      <c r="H161" s="173">
        <f>SUM(H158:H160)</f>
        <v>-137358</v>
      </c>
      <c r="I161" s="171"/>
      <c r="J161" s="173">
        <v>311576</v>
      </c>
      <c r="M161" s="137"/>
    </row>
    <row r="162" spans="1:13" ht="22.05" customHeight="1" x14ac:dyDescent="0.55000000000000004">
      <c r="A162" s="89" t="s">
        <v>173</v>
      </c>
      <c r="B162" s="131"/>
      <c r="C162" s="130"/>
      <c r="D162" s="174">
        <v>74603</v>
      </c>
      <c r="E162" s="116"/>
      <c r="F162" s="174">
        <v>-23523</v>
      </c>
      <c r="G162" s="116"/>
      <c r="H162" s="174">
        <v>74603</v>
      </c>
      <c r="I162" s="116"/>
      <c r="J162" s="174">
        <v>-23523</v>
      </c>
      <c r="M162" s="137"/>
    </row>
    <row r="163" spans="1:13" ht="22.05" customHeight="1" thickBot="1" x14ac:dyDescent="0.65">
      <c r="A163" s="92" t="s">
        <v>165</v>
      </c>
      <c r="B163" s="131"/>
      <c r="C163" s="130"/>
      <c r="D163" s="175">
        <f>SUM(D161:D162)</f>
        <v>951588</v>
      </c>
      <c r="E163" s="171"/>
      <c r="F163" s="175">
        <v>2217936</v>
      </c>
      <c r="G163" s="171"/>
      <c r="H163" s="175">
        <f>SUM(H161:H162)</f>
        <v>-62755</v>
      </c>
      <c r="I163" s="171"/>
      <c r="J163" s="175">
        <v>288053</v>
      </c>
      <c r="M163" s="137"/>
    </row>
    <row r="164" spans="1:13" ht="22.05" customHeight="1" thickTop="1" x14ac:dyDescent="0.6">
      <c r="A164" s="92"/>
      <c r="B164" s="131"/>
      <c r="C164" s="130"/>
      <c r="D164" s="164"/>
      <c r="E164" s="164"/>
      <c r="F164" s="164"/>
      <c r="G164" s="141"/>
      <c r="H164" s="164"/>
      <c r="I164" s="141"/>
      <c r="J164" s="164"/>
      <c r="M164" s="137"/>
    </row>
    <row r="165" spans="1:13" ht="22.05" customHeight="1" x14ac:dyDescent="0.6">
      <c r="A165" s="92" t="s">
        <v>168</v>
      </c>
      <c r="B165" s="131"/>
      <c r="D165" s="35"/>
      <c r="E165" s="35"/>
      <c r="F165" s="35"/>
      <c r="G165" s="35"/>
      <c r="H165" s="35"/>
      <c r="I165" s="35"/>
      <c r="J165" s="35"/>
      <c r="M165" s="137"/>
    </row>
    <row r="166" spans="1:13" ht="22.05" customHeight="1" thickBot="1" x14ac:dyDescent="0.6">
      <c r="A166" s="196" t="s">
        <v>167</v>
      </c>
      <c r="B166" s="131"/>
      <c r="D166" s="185">
        <f>D163/201600</f>
        <v>4.7201785714285718</v>
      </c>
      <c r="E166" s="120"/>
      <c r="F166" s="176">
        <v>11.001666666666667</v>
      </c>
      <c r="G166" s="120"/>
      <c r="H166" s="185">
        <f>H163/201600</f>
        <v>-0.3112847222222222</v>
      </c>
      <c r="I166" s="120"/>
      <c r="J166" s="176">
        <v>1.4288343253968254</v>
      </c>
      <c r="M166" s="137"/>
    </row>
    <row r="167" spans="1:13" ht="22.05" customHeight="1" thickTop="1" x14ac:dyDescent="0.6">
      <c r="A167" s="92"/>
      <c r="B167" s="131"/>
      <c r="D167" s="35"/>
      <c r="E167" s="35"/>
      <c r="F167" s="35"/>
      <c r="G167" s="35"/>
      <c r="H167" s="35"/>
      <c r="I167" s="35"/>
      <c r="J167" s="35"/>
      <c r="M167" s="137"/>
    </row>
    <row r="168" spans="1:13" ht="22.05" customHeight="1" x14ac:dyDescent="0.6">
      <c r="A168" s="124" t="s">
        <v>50</v>
      </c>
      <c r="B168" s="131"/>
      <c r="C168" s="126"/>
      <c r="D168" s="146"/>
      <c r="E168" s="146"/>
      <c r="F168" s="146"/>
      <c r="G168" s="146"/>
      <c r="H168" s="135"/>
      <c r="I168" s="146"/>
      <c r="J168" s="146"/>
      <c r="M168" s="137"/>
    </row>
    <row r="169" spans="1:13" ht="22.05" customHeight="1" x14ac:dyDescent="0.6">
      <c r="A169" s="124" t="s">
        <v>143</v>
      </c>
      <c r="B169" s="131"/>
      <c r="C169" s="126"/>
      <c r="D169" s="146"/>
      <c r="F169" s="146"/>
      <c r="H169" s="146"/>
      <c r="J169" s="146"/>
      <c r="M169" s="137"/>
    </row>
    <row r="170" spans="1:13" ht="22.05" customHeight="1" x14ac:dyDescent="0.6">
      <c r="A170" s="124"/>
      <c r="B170" s="131"/>
      <c r="C170" s="126"/>
      <c r="D170" s="146"/>
      <c r="F170" s="146"/>
      <c r="H170" s="146"/>
      <c r="J170" s="146"/>
      <c r="M170" s="137"/>
    </row>
    <row r="171" spans="1:13" ht="22.05" customHeight="1" x14ac:dyDescent="0.6">
      <c r="A171" s="165"/>
      <c r="B171" s="165"/>
      <c r="C171" s="165"/>
      <c r="D171" s="203" t="s">
        <v>65</v>
      </c>
      <c r="E171" s="203"/>
      <c r="F171" s="203"/>
      <c r="M171" s="137"/>
    </row>
    <row r="172" spans="1:13" ht="22.05" customHeight="1" x14ac:dyDescent="0.6">
      <c r="B172" s="131"/>
      <c r="C172" s="128"/>
      <c r="D172" s="203" t="s">
        <v>64</v>
      </c>
      <c r="E172" s="203"/>
      <c r="F172" s="203"/>
      <c r="G172" s="129"/>
      <c r="H172" s="203" t="s">
        <v>23</v>
      </c>
      <c r="I172" s="203"/>
      <c r="J172" s="203"/>
      <c r="M172" s="137"/>
    </row>
    <row r="173" spans="1:13" ht="22.05" customHeight="1" x14ac:dyDescent="0.6">
      <c r="B173" s="131"/>
      <c r="C173" s="128"/>
      <c r="D173" s="201" t="s">
        <v>94</v>
      </c>
      <c r="E173" s="201"/>
      <c r="F173" s="201"/>
      <c r="G173" s="129"/>
      <c r="H173" s="201" t="s">
        <v>94</v>
      </c>
      <c r="I173" s="201"/>
      <c r="J173" s="201"/>
      <c r="M173" s="137"/>
    </row>
    <row r="174" spans="1:13" ht="22.05" customHeight="1" x14ac:dyDescent="0.6">
      <c r="B174" s="131"/>
      <c r="C174" s="128"/>
      <c r="D174" s="201" t="s">
        <v>125</v>
      </c>
      <c r="E174" s="201"/>
      <c r="F174" s="201"/>
      <c r="G174" s="129"/>
      <c r="H174" s="201" t="s">
        <v>125</v>
      </c>
      <c r="I174" s="201"/>
      <c r="J174" s="201"/>
      <c r="M174" s="137"/>
    </row>
    <row r="175" spans="1:13" ht="22.05" customHeight="1" x14ac:dyDescent="0.55000000000000004">
      <c r="B175" s="131" t="s">
        <v>0</v>
      </c>
      <c r="C175" s="128"/>
      <c r="D175" s="128">
        <v>2566</v>
      </c>
      <c r="E175" s="128"/>
      <c r="F175" s="128">
        <v>2565</v>
      </c>
      <c r="G175" s="128"/>
      <c r="H175" s="128">
        <v>2566</v>
      </c>
      <c r="I175" s="128"/>
      <c r="J175" s="128">
        <v>2565</v>
      </c>
      <c r="M175" s="137"/>
    </row>
    <row r="176" spans="1:13" ht="22.05" customHeight="1" x14ac:dyDescent="0.55000000000000004">
      <c r="B176" s="131"/>
      <c r="C176" s="128"/>
      <c r="D176" s="202" t="s">
        <v>43</v>
      </c>
      <c r="E176" s="202"/>
      <c r="F176" s="202"/>
      <c r="G176" s="202"/>
      <c r="H176" s="202"/>
      <c r="I176" s="202"/>
      <c r="J176" s="202"/>
      <c r="M176" s="137"/>
    </row>
    <row r="177" spans="1:13" ht="22.05" customHeight="1" x14ac:dyDescent="0.6">
      <c r="A177" s="132" t="s">
        <v>165</v>
      </c>
      <c r="B177" s="131"/>
      <c r="C177" s="130"/>
      <c r="D177" s="37">
        <f>D163</f>
        <v>951588</v>
      </c>
      <c r="E177" s="141"/>
      <c r="F177" s="37">
        <v>2217936</v>
      </c>
      <c r="G177" s="141"/>
      <c r="H177" s="37">
        <f>H163</f>
        <v>-62755</v>
      </c>
      <c r="I177" s="141"/>
      <c r="J177" s="37">
        <v>288053</v>
      </c>
      <c r="M177" s="137"/>
    </row>
    <row r="178" spans="1:13" ht="22.05" customHeight="1" x14ac:dyDescent="0.6">
      <c r="A178" s="92"/>
      <c r="B178" s="131"/>
      <c r="C178" s="130"/>
      <c r="D178" s="164"/>
      <c r="E178" s="164"/>
      <c r="F178" s="164"/>
      <c r="G178" s="141"/>
      <c r="H178" s="164"/>
      <c r="I178" s="141"/>
      <c r="J178" s="164"/>
      <c r="M178" s="137"/>
    </row>
    <row r="179" spans="1:13" ht="22.05" customHeight="1" x14ac:dyDescent="0.6">
      <c r="A179" s="92" t="s">
        <v>144</v>
      </c>
      <c r="B179" s="131"/>
      <c r="D179" s="35"/>
      <c r="E179" s="35"/>
      <c r="F179" s="35"/>
      <c r="G179" s="35"/>
      <c r="H179" s="35"/>
      <c r="I179" s="35"/>
      <c r="J179" s="35"/>
      <c r="M179" s="137"/>
    </row>
    <row r="180" spans="1:13" ht="22.05" customHeight="1" x14ac:dyDescent="0.6">
      <c r="A180" s="132" t="s">
        <v>145</v>
      </c>
      <c r="B180" s="131"/>
      <c r="D180" s="35"/>
      <c r="E180" s="35"/>
      <c r="F180" s="35"/>
      <c r="G180" s="35"/>
      <c r="H180" s="35"/>
      <c r="I180" s="35"/>
      <c r="J180" s="35"/>
      <c r="M180" s="137"/>
    </row>
    <row r="181" spans="1:13" ht="22.05" customHeight="1" x14ac:dyDescent="0.6">
      <c r="A181" s="132" t="s">
        <v>146</v>
      </c>
      <c r="B181" s="131"/>
      <c r="D181" s="35"/>
      <c r="E181" s="35"/>
      <c r="F181" s="35"/>
      <c r="G181" s="35"/>
      <c r="H181" s="35"/>
      <c r="I181" s="35"/>
      <c r="J181" s="35"/>
      <c r="M181" s="137"/>
    </row>
    <row r="182" spans="1:13" ht="22.05" customHeight="1" x14ac:dyDescent="0.55000000000000004">
      <c r="A182" s="89" t="s">
        <v>147</v>
      </c>
      <c r="B182" s="131">
        <v>4</v>
      </c>
      <c r="D182" s="177">
        <v>326456</v>
      </c>
      <c r="E182" s="35"/>
      <c r="F182" s="177">
        <v>104022</v>
      </c>
      <c r="G182" s="35"/>
      <c r="H182" s="177">
        <v>0</v>
      </c>
      <c r="I182" s="35"/>
      <c r="J182" s="178">
        <v>0</v>
      </c>
      <c r="M182" s="137"/>
    </row>
    <row r="183" spans="1:13" ht="22.05" customHeight="1" x14ac:dyDescent="0.6">
      <c r="A183" s="92" t="s">
        <v>148</v>
      </c>
      <c r="B183" s="131"/>
      <c r="M183" s="137"/>
    </row>
    <row r="184" spans="1:13" ht="22.05" customHeight="1" x14ac:dyDescent="0.6">
      <c r="A184" s="92" t="s">
        <v>146</v>
      </c>
      <c r="B184" s="131"/>
      <c r="D184" s="186">
        <f>SUM(D182:D182)</f>
        <v>326456</v>
      </c>
      <c r="E184" s="187"/>
      <c r="F184" s="186">
        <v>104022</v>
      </c>
      <c r="G184" s="187"/>
      <c r="H184" s="186">
        <f>SUM(H182:H182)</f>
        <v>0</v>
      </c>
      <c r="I184" s="187"/>
      <c r="J184" s="186">
        <v>0</v>
      </c>
      <c r="M184" s="137"/>
    </row>
    <row r="185" spans="1:13" ht="22.05" customHeight="1" x14ac:dyDescent="0.6">
      <c r="A185" s="92"/>
      <c r="B185" s="131"/>
      <c r="D185" s="23"/>
      <c r="E185" s="23"/>
      <c r="F185" s="23"/>
      <c r="G185" s="23"/>
      <c r="H185" s="23"/>
      <c r="I185" s="23"/>
      <c r="J185" s="23"/>
      <c r="M185" s="137"/>
    </row>
    <row r="186" spans="1:13" ht="22.05" customHeight="1" x14ac:dyDescent="0.6">
      <c r="A186" s="166" t="s">
        <v>149</v>
      </c>
      <c r="B186" s="131"/>
      <c r="D186" s="35"/>
      <c r="E186" s="35"/>
      <c r="F186" s="35"/>
      <c r="G186" s="35"/>
      <c r="H186" s="35"/>
      <c r="I186" s="35"/>
      <c r="J186" s="35"/>
      <c r="M186" s="137"/>
    </row>
    <row r="187" spans="1:13" ht="22.05" customHeight="1" x14ac:dyDescent="0.6">
      <c r="A187" s="166" t="s">
        <v>146</v>
      </c>
      <c r="B187" s="131"/>
      <c r="D187" s="35"/>
      <c r="E187" s="35"/>
      <c r="F187" s="35"/>
      <c r="G187" s="35"/>
      <c r="H187" s="35"/>
      <c r="I187" s="35"/>
      <c r="J187" s="35"/>
      <c r="M187" s="137"/>
    </row>
    <row r="188" spans="1:13" ht="22.05" customHeight="1" x14ac:dyDescent="0.55000000000000004">
      <c r="A188" s="136" t="s">
        <v>150</v>
      </c>
      <c r="B188" s="131"/>
      <c r="D188" s="35"/>
      <c r="E188" s="35"/>
      <c r="F188" s="35"/>
      <c r="G188" s="35"/>
      <c r="H188" s="35"/>
      <c r="I188" s="35"/>
      <c r="J188" s="35"/>
      <c r="M188" s="137"/>
    </row>
    <row r="189" spans="1:13" ht="22.05" customHeight="1" x14ac:dyDescent="0.55000000000000004">
      <c r="A189" s="136" t="s">
        <v>151</v>
      </c>
      <c r="B189" s="191">
        <v>3</v>
      </c>
      <c r="D189" s="35">
        <v>972466</v>
      </c>
      <c r="F189" s="35">
        <v>251768</v>
      </c>
      <c r="H189" s="35">
        <v>972466</v>
      </c>
      <c r="J189" s="35">
        <v>251768</v>
      </c>
      <c r="M189" s="137"/>
    </row>
    <row r="190" spans="1:13" ht="22.05" customHeight="1" x14ac:dyDescent="0.55000000000000004">
      <c r="A190" s="89" t="s">
        <v>177</v>
      </c>
      <c r="B190" s="131">
        <v>4</v>
      </c>
      <c r="D190" s="45">
        <v>352436</v>
      </c>
      <c r="E190" s="44"/>
      <c r="F190" s="45">
        <v>-291233</v>
      </c>
      <c r="G190" s="44"/>
      <c r="H190" s="53">
        <v>0</v>
      </c>
      <c r="I190" s="44"/>
      <c r="J190" s="53">
        <v>0</v>
      </c>
      <c r="M190" s="137"/>
    </row>
    <row r="191" spans="1:13" ht="22.05" customHeight="1" x14ac:dyDescent="0.55000000000000004">
      <c r="A191" s="89" t="s">
        <v>152</v>
      </c>
      <c r="B191" s="131"/>
      <c r="M191" s="137"/>
    </row>
    <row r="192" spans="1:13" ht="22.05" customHeight="1" x14ac:dyDescent="0.55000000000000004">
      <c r="A192" s="167" t="s">
        <v>153</v>
      </c>
      <c r="B192" s="131"/>
      <c r="D192" s="172">
        <v>-194493</v>
      </c>
      <c r="E192" s="116"/>
      <c r="F192" s="172">
        <v>-50674</v>
      </c>
      <c r="G192" s="116"/>
      <c r="H192" s="172">
        <v>-194493</v>
      </c>
      <c r="I192" s="116"/>
      <c r="J192" s="172">
        <v>-50674</v>
      </c>
      <c r="M192" s="137"/>
    </row>
    <row r="193" spans="1:13" ht="22.05" customHeight="1" x14ac:dyDescent="0.6">
      <c r="A193" s="92" t="s">
        <v>154</v>
      </c>
      <c r="B193" s="131"/>
      <c r="M193" s="137"/>
    </row>
    <row r="194" spans="1:13" ht="22.05" customHeight="1" x14ac:dyDescent="0.6">
      <c r="A194" s="92" t="s">
        <v>146</v>
      </c>
      <c r="B194" s="131"/>
      <c r="D194" s="181">
        <f>SUM(D189:E192)</f>
        <v>1130409</v>
      </c>
      <c r="E194" s="182"/>
      <c r="F194" s="181">
        <v>-90139</v>
      </c>
      <c r="G194" s="182"/>
      <c r="H194" s="181">
        <f>SUM(H189:I192)</f>
        <v>777973</v>
      </c>
      <c r="I194" s="182"/>
      <c r="J194" s="181">
        <v>201094</v>
      </c>
      <c r="M194" s="137"/>
    </row>
    <row r="195" spans="1:13" ht="22.05" customHeight="1" x14ac:dyDescent="0.6">
      <c r="A195" s="92" t="s">
        <v>155</v>
      </c>
      <c r="B195" s="131"/>
      <c r="C195" s="133"/>
      <c r="D195" s="183">
        <f>SUM(D184,D194)</f>
        <v>1456865</v>
      </c>
      <c r="E195" s="181"/>
      <c r="F195" s="183">
        <v>13883</v>
      </c>
      <c r="G195" s="181"/>
      <c r="H195" s="183">
        <f>SUM(H184,H194)</f>
        <v>777973</v>
      </c>
      <c r="I195" s="181"/>
      <c r="J195" s="183">
        <v>201094</v>
      </c>
      <c r="M195" s="137"/>
    </row>
    <row r="196" spans="1:13" ht="22.05" customHeight="1" thickBot="1" x14ac:dyDescent="0.65">
      <c r="A196" s="78" t="s">
        <v>156</v>
      </c>
      <c r="B196" s="168"/>
      <c r="C196" s="133"/>
      <c r="D196" s="184">
        <f>SUM(D177,D195)</f>
        <v>2408453</v>
      </c>
      <c r="E196" s="182"/>
      <c r="F196" s="184">
        <v>2231819</v>
      </c>
      <c r="G196" s="182"/>
      <c r="H196" s="184">
        <f>SUM(H177,H195)</f>
        <v>715218</v>
      </c>
      <c r="I196" s="182"/>
      <c r="J196" s="184">
        <v>489147</v>
      </c>
      <c r="M196" s="137"/>
    </row>
    <row r="197" spans="1:13" ht="22.05" customHeight="1" thickTop="1" x14ac:dyDescent="0.55000000000000004">
      <c r="B197" s="131"/>
    </row>
  </sheetData>
  <mergeCells count="40">
    <mergeCell ref="D174:F174"/>
    <mergeCell ref="H174:J174"/>
    <mergeCell ref="D176:J176"/>
    <mergeCell ref="D171:F171"/>
    <mergeCell ref="D172:F172"/>
    <mergeCell ref="H172:J172"/>
    <mergeCell ref="D173:F173"/>
    <mergeCell ref="H173:J173"/>
    <mergeCell ref="D139:F139"/>
    <mergeCell ref="H139:J139"/>
    <mergeCell ref="D140:F140"/>
    <mergeCell ref="H140:J140"/>
    <mergeCell ref="D142:J142"/>
    <mergeCell ref="D4:F4"/>
    <mergeCell ref="D32:F32"/>
    <mergeCell ref="D5:F5"/>
    <mergeCell ref="H5:J5"/>
    <mergeCell ref="D33:F33"/>
    <mergeCell ref="H33:J33"/>
    <mergeCell ref="D9:J9"/>
    <mergeCell ref="D37:J37"/>
    <mergeCell ref="D72:F72"/>
    <mergeCell ref="D73:F73"/>
    <mergeCell ref="H73:J73"/>
    <mergeCell ref="D74:F74"/>
    <mergeCell ref="H74:J74"/>
    <mergeCell ref="D75:F75"/>
    <mergeCell ref="H75:J75"/>
    <mergeCell ref="D78:J78"/>
    <mergeCell ref="D107:F107"/>
    <mergeCell ref="D108:F108"/>
    <mergeCell ref="H108:J108"/>
    <mergeCell ref="D137:F137"/>
    <mergeCell ref="D138:F138"/>
    <mergeCell ref="H138:J138"/>
    <mergeCell ref="D109:F109"/>
    <mergeCell ref="H109:J109"/>
    <mergeCell ref="D110:F110"/>
    <mergeCell ref="H110:J110"/>
    <mergeCell ref="D113:J113"/>
  </mergeCells>
  <phoneticPr fontId="5" type="noConversion"/>
  <pageMargins left="0.8" right="0.8" top="0.48" bottom="0.5" header="0.5" footer="0.5"/>
  <pageSetup paperSize="9" scale="78" firstPageNumber="3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5" manualBreakCount="5">
    <brk id="28" max="9" man="1"/>
    <brk id="68" max="16383" man="1"/>
    <brk id="103" max="9" man="1"/>
    <brk id="133" max="9" man="1"/>
    <brk id="167" max="9" man="1"/>
  </rowBreaks>
  <ignoredErrors>
    <ignoredError sqref="B8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B58"/>
  <sheetViews>
    <sheetView showGridLines="0" view="pageBreakPreview" topLeftCell="A24" zoomScale="90" zoomScaleNormal="100" zoomScaleSheetLayoutView="90" workbookViewId="0">
      <selection activeCell="M38" sqref="M38"/>
    </sheetView>
  </sheetViews>
  <sheetFormatPr defaultColWidth="9.125" defaultRowHeight="22.5" customHeight="1" x14ac:dyDescent="0.55000000000000004"/>
  <cols>
    <col min="1" max="1" width="47.375" style="4" customWidth="1"/>
    <col min="2" max="2" width="9.25" style="4" customWidth="1"/>
    <col min="3" max="3" width="17.625" style="4" customWidth="1"/>
    <col min="4" max="4" width="1.375" style="4" customWidth="1"/>
    <col min="5" max="5" width="16.625" style="4" customWidth="1"/>
    <col min="6" max="6" width="1.375" style="4" customWidth="1"/>
    <col min="7" max="7" width="16.625" style="4" customWidth="1"/>
    <col min="8" max="8" width="1.375" style="4" customWidth="1"/>
    <col min="9" max="9" width="16.625" style="4" customWidth="1"/>
    <col min="10" max="10" width="1.375" style="4" customWidth="1"/>
    <col min="11" max="11" width="23.625" style="4" customWidth="1"/>
    <col min="12" max="12" width="1.375" style="4" customWidth="1"/>
    <col min="13" max="13" width="18.125" style="4" customWidth="1"/>
    <col min="14" max="14" width="1.375" style="4" customWidth="1"/>
    <col min="15" max="15" width="19.125" style="4" customWidth="1"/>
    <col min="16" max="16" width="1.375" style="4" customWidth="1"/>
    <col min="17" max="17" width="18.875" style="4" customWidth="1"/>
    <col min="18" max="18" width="1.375" style="4" customWidth="1"/>
    <col min="19" max="19" width="18.625" style="4" customWidth="1"/>
    <col min="20" max="20" width="1.375" style="4" customWidth="1"/>
    <col min="21" max="21" width="16.25" style="4" customWidth="1"/>
    <col min="22" max="22" width="1.375" style="4" customWidth="1"/>
    <col min="23" max="23" width="9.125" style="4"/>
    <col min="24" max="24" width="14" style="4" bestFit="1" customWidth="1"/>
    <col min="25" max="25" width="13.625" style="4" bestFit="1" customWidth="1"/>
    <col min="26" max="16384" width="9.125" style="4"/>
  </cols>
  <sheetData>
    <row r="1" spans="1:22" ht="23.4" x14ac:dyDescent="0.6">
      <c r="A1" s="52" t="s">
        <v>50</v>
      </c>
      <c r="B1" s="18"/>
      <c r="C1" s="18"/>
      <c r="D1" s="18"/>
      <c r="E1" s="18"/>
      <c r="F1" s="18"/>
    </row>
    <row r="2" spans="1:22" ht="23.4" x14ac:dyDescent="0.6">
      <c r="A2" s="206" t="s">
        <v>34</v>
      </c>
      <c r="B2" s="206"/>
      <c r="C2" s="206"/>
      <c r="D2" s="19"/>
      <c r="E2" s="19"/>
      <c r="F2" s="19"/>
    </row>
    <row r="3" spans="1:22" ht="22.8" customHeight="1" x14ac:dyDescent="0.6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Q3" s="10"/>
      <c r="R3" s="10"/>
      <c r="S3" s="10"/>
      <c r="T3" s="10"/>
      <c r="U3" s="10"/>
    </row>
    <row r="4" spans="1:22" s="22" customFormat="1" ht="21.6" customHeight="1" x14ac:dyDescent="0.6">
      <c r="A4" s="51"/>
      <c r="B4" s="14"/>
      <c r="C4" s="209" t="s">
        <v>60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</row>
    <row r="5" spans="1:22" s="14" customFormat="1" ht="20.100000000000001" customHeight="1" x14ac:dyDescent="0.6">
      <c r="A5" s="30"/>
      <c r="C5" s="13"/>
      <c r="D5" s="13"/>
      <c r="E5" s="208" t="s">
        <v>42</v>
      </c>
      <c r="F5" s="208"/>
      <c r="G5" s="208"/>
      <c r="H5" s="208"/>
      <c r="I5" s="208"/>
      <c r="J5" s="13"/>
      <c r="K5" s="210" t="s">
        <v>46</v>
      </c>
      <c r="L5" s="210"/>
      <c r="M5" s="210"/>
      <c r="N5" s="210"/>
      <c r="O5" s="210"/>
      <c r="P5" s="210"/>
      <c r="Q5" s="210"/>
      <c r="R5" s="210"/>
      <c r="S5" s="210"/>
      <c r="T5" s="13"/>
      <c r="U5" s="13"/>
    </row>
    <row r="6" spans="1:22" s="14" customFormat="1" ht="20.100000000000001" customHeight="1" x14ac:dyDescent="0.6">
      <c r="A6" s="30"/>
      <c r="C6" s="13"/>
      <c r="D6" s="13"/>
      <c r="J6" s="27"/>
      <c r="K6" s="21" t="s">
        <v>63</v>
      </c>
      <c r="L6" s="13"/>
      <c r="M6" s="21"/>
      <c r="N6" s="13"/>
      <c r="O6" s="13"/>
      <c r="Q6" s="21"/>
      <c r="R6" s="13"/>
      <c r="S6" s="21"/>
      <c r="T6" s="13"/>
      <c r="U6" s="13"/>
    </row>
    <row r="7" spans="1:22" s="14" customFormat="1" ht="20.100000000000001" customHeight="1" x14ac:dyDescent="0.6">
      <c r="A7" s="30"/>
      <c r="C7" s="13"/>
      <c r="D7" s="13"/>
      <c r="J7" s="27"/>
      <c r="K7" s="21" t="s">
        <v>71</v>
      </c>
      <c r="L7" s="13"/>
      <c r="M7" s="21"/>
      <c r="N7" s="13"/>
      <c r="O7" s="27" t="s">
        <v>91</v>
      </c>
      <c r="Q7" s="21" t="s">
        <v>174</v>
      </c>
      <c r="R7" s="13"/>
      <c r="S7" s="21"/>
      <c r="T7" s="13"/>
      <c r="U7" s="13"/>
    </row>
    <row r="8" spans="1:22" s="14" customFormat="1" ht="22.2" customHeight="1" x14ac:dyDescent="0.6">
      <c r="A8" s="30"/>
      <c r="C8" s="27"/>
      <c r="D8" s="13"/>
      <c r="E8" s="207"/>
      <c r="F8" s="207"/>
      <c r="G8" s="207"/>
      <c r="H8" s="13"/>
      <c r="I8" s="27"/>
      <c r="J8" s="13"/>
      <c r="K8" s="21" t="s">
        <v>69</v>
      </c>
      <c r="L8" s="13"/>
      <c r="M8" s="21" t="s">
        <v>75</v>
      </c>
      <c r="N8" s="13"/>
      <c r="O8" s="13" t="s">
        <v>80</v>
      </c>
      <c r="Q8" s="21" t="s">
        <v>92</v>
      </c>
      <c r="R8" s="13"/>
      <c r="S8" s="21" t="s">
        <v>56</v>
      </c>
      <c r="T8" s="13"/>
      <c r="U8" s="13"/>
    </row>
    <row r="9" spans="1:22" s="14" customFormat="1" ht="22.2" customHeight="1" x14ac:dyDescent="0.6">
      <c r="A9" s="30"/>
      <c r="C9" s="27" t="s">
        <v>157</v>
      </c>
      <c r="D9" s="13"/>
      <c r="E9" s="27" t="s">
        <v>68</v>
      </c>
      <c r="F9" s="13"/>
      <c r="G9" s="21"/>
      <c r="H9" s="13"/>
      <c r="I9" s="21"/>
      <c r="J9" s="13"/>
      <c r="K9" s="21" t="s">
        <v>70</v>
      </c>
      <c r="L9" s="13"/>
      <c r="M9" s="21" t="s">
        <v>76</v>
      </c>
      <c r="N9" s="13"/>
      <c r="O9" s="13" t="s">
        <v>81</v>
      </c>
      <c r="Q9" s="21" t="s">
        <v>78</v>
      </c>
      <c r="R9" s="13"/>
      <c r="S9" s="21" t="s">
        <v>57</v>
      </c>
      <c r="T9" s="13"/>
      <c r="U9" s="13" t="s">
        <v>56</v>
      </c>
    </row>
    <row r="10" spans="1:22" s="14" customFormat="1" ht="22.2" customHeight="1" x14ac:dyDescent="0.6">
      <c r="A10" s="24"/>
      <c r="B10" s="11" t="s">
        <v>0</v>
      </c>
      <c r="C10" s="13" t="s">
        <v>18</v>
      </c>
      <c r="D10" s="13"/>
      <c r="E10" s="27" t="s">
        <v>54</v>
      </c>
      <c r="F10" s="13"/>
      <c r="G10" s="21" t="s">
        <v>67</v>
      </c>
      <c r="H10" s="21"/>
      <c r="I10" s="21" t="s">
        <v>29</v>
      </c>
      <c r="J10" s="13"/>
      <c r="K10" s="21" t="s">
        <v>72</v>
      </c>
      <c r="L10" s="13"/>
      <c r="M10" s="21" t="s">
        <v>55</v>
      </c>
      <c r="N10" s="13"/>
      <c r="O10" s="13" t="s">
        <v>82</v>
      </c>
      <c r="P10" s="31"/>
      <c r="Q10" s="21" t="s">
        <v>79</v>
      </c>
      <c r="R10" s="13"/>
      <c r="S10" s="21" t="s">
        <v>32</v>
      </c>
      <c r="T10" s="13"/>
      <c r="U10" s="13" t="s">
        <v>32</v>
      </c>
      <c r="V10" s="31"/>
    </row>
    <row r="11" spans="1:22" s="22" customFormat="1" ht="17.100000000000001" customHeight="1" x14ac:dyDescent="0.6">
      <c r="A11" s="32"/>
      <c r="B11" s="27"/>
      <c r="C11" s="205" t="s">
        <v>43</v>
      </c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33"/>
    </row>
    <row r="12" spans="1:22" s="22" customFormat="1" ht="21.6" customHeight="1" x14ac:dyDescent="0.6">
      <c r="A12" s="32" t="s">
        <v>104</v>
      </c>
      <c r="B12" s="12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33"/>
      <c r="Q12" s="11"/>
      <c r="R12" s="11"/>
      <c r="S12" s="11"/>
      <c r="T12" s="11"/>
      <c r="U12" s="11"/>
      <c r="V12" s="33"/>
    </row>
    <row r="13" spans="1:22" s="22" customFormat="1" ht="21.6" customHeight="1" x14ac:dyDescent="0.6">
      <c r="A13" s="32" t="s">
        <v>105</v>
      </c>
      <c r="B13" s="123"/>
      <c r="C13" s="23">
        <v>201600</v>
      </c>
      <c r="D13" s="23"/>
      <c r="E13" s="23">
        <v>20160</v>
      </c>
      <c r="F13" s="23"/>
      <c r="G13" s="23">
        <v>2500000</v>
      </c>
      <c r="H13" s="23"/>
      <c r="I13" s="9">
        <v>26017255</v>
      </c>
      <c r="J13" s="23"/>
      <c r="K13" s="9">
        <v>2426817</v>
      </c>
      <c r="L13" s="23"/>
      <c r="M13" s="9">
        <v>-1231974</v>
      </c>
      <c r="N13" s="23"/>
      <c r="O13" s="50">
        <v>136968</v>
      </c>
      <c r="P13" s="33"/>
      <c r="Q13" s="9">
        <v>6338</v>
      </c>
      <c r="R13" s="23"/>
      <c r="S13" s="9">
        <v>1338149</v>
      </c>
      <c r="T13" s="23"/>
      <c r="U13" s="50">
        <v>30077164</v>
      </c>
      <c r="V13" s="33"/>
    </row>
    <row r="14" spans="1:22" s="22" customFormat="1" ht="21.6" customHeight="1" x14ac:dyDescent="0.6">
      <c r="A14" s="32" t="s">
        <v>98</v>
      </c>
      <c r="B14" s="123"/>
      <c r="C14" s="29"/>
      <c r="D14" s="95"/>
      <c r="E14" s="29"/>
      <c r="F14" s="95"/>
      <c r="G14" s="29"/>
      <c r="H14" s="95"/>
      <c r="I14" s="29"/>
      <c r="J14" s="95"/>
      <c r="K14" s="29"/>
      <c r="L14" s="95"/>
      <c r="M14" s="29"/>
      <c r="N14" s="95"/>
      <c r="O14" s="29"/>
      <c r="P14" s="33"/>
      <c r="Q14" s="29"/>
      <c r="R14" s="95"/>
      <c r="S14" s="29"/>
      <c r="T14" s="95"/>
      <c r="U14" s="29"/>
      <c r="V14" s="33"/>
    </row>
    <row r="15" spans="1:22" s="22" customFormat="1" ht="21.6" customHeight="1" x14ac:dyDescent="0.6">
      <c r="A15" s="32" t="s">
        <v>112</v>
      </c>
      <c r="B15" s="123"/>
      <c r="C15" s="29"/>
      <c r="D15" s="95"/>
      <c r="E15" s="29"/>
      <c r="F15" s="95"/>
      <c r="G15" s="29"/>
      <c r="H15" s="95"/>
      <c r="I15" s="29"/>
      <c r="J15" s="95"/>
      <c r="K15" s="29"/>
      <c r="L15" s="95"/>
      <c r="M15" s="29"/>
      <c r="N15" s="95"/>
      <c r="O15" s="29"/>
      <c r="P15" s="33"/>
      <c r="Q15" s="29"/>
      <c r="R15" s="95"/>
      <c r="S15" s="29"/>
      <c r="T15" s="95"/>
      <c r="U15" s="29"/>
      <c r="V15" s="33"/>
    </row>
    <row r="16" spans="1:22" s="22" customFormat="1" ht="21.6" customHeight="1" x14ac:dyDescent="0.6">
      <c r="A16" s="98" t="s">
        <v>99</v>
      </c>
      <c r="B16" s="122">
        <v>9</v>
      </c>
      <c r="C16" s="29">
        <v>0</v>
      </c>
      <c r="D16" s="95"/>
      <c r="E16" s="29">
        <v>0</v>
      </c>
      <c r="F16" s="95"/>
      <c r="G16" s="29">
        <v>0</v>
      </c>
      <c r="H16" s="95"/>
      <c r="I16" s="44">
        <v>-112893</v>
      </c>
      <c r="J16" s="95"/>
      <c r="K16" s="29">
        <v>0</v>
      </c>
      <c r="L16" s="95"/>
      <c r="M16" s="29">
        <v>0</v>
      </c>
      <c r="N16" s="95"/>
      <c r="O16" s="29">
        <v>0</v>
      </c>
      <c r="P16" s="33"/>
      <c r="Q16" s="29">
        <v>0</v>
      </c>
      <c r="R16" s="95"/>
      <c r="S16" s="29">
        <v>0</v>
      </c>
      <c r="T16" s="95"/>
      <c r="U16" s="44">
        <v>-112893</v>
      </c>
      <c r="V16" s="33"/>
    </row>
    <row r="17" spans="1:22" s="22" customFormat="1" ht="21.6" customHeight="1" x14ac:dyDescent="0.6">
      <c r="A17" s="32" t="s">
        <v>113</v>
      </c>
      <c r="B17" s="123"/>
      <c r="C17" s="80">
        <v>0</v>
      </c>
      <c r="D17" s="87"/>
      <c r="E17" s="80">
        <v>0</v>
      </c>
      <c r="F17" s="87"/>
      <c r="G17" s="80">
        <v>0</v>
      </c>
      <c r="H17" s="87"/>
      <c r="I17" s="80">
        <v>-112893</v>
      </c>
      <c r="J17" s="87"/>
      <c r="K17" s="80">
        <v>0</v>
      </c>
      <c r="L17" s="87"/>
      <c r="M17" s="80">
        <v>0</v>
      </c>
      <c r="N17" s="87"/>
      <c r="O17" s="80">
        <v>0</v>
      </c>
      <c r="P17" s="102"/>
      <c r="Q17" s="80">
        <v>0</v>
      </c>
      <c r="R17" s="87"/>
      <c r="S17" s="80">
        <v>0</v>
      </c>
      <c r="T17" s="87"/>
      <c r="U17" s="80">
        <v>-112893</v>
      </c>
      <c r="V17" s="33"/>
    </row>
    <row r="18" spans="1:22" s="22" customFormat="1" ht="21.6" customHeight="1" x14ac:dyDescent="0.6">
      <c r="A18" s="12" t="s">
        <v>27</v>
      </c>
      <c r="B18" s="123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33"/>
      <c r="Q18" s="11"/>
      <c r="R18" s="11"/>
      <c r="S18" s="11"/>
      <c r="T18" s="11"/>
      <c r="U18" s="11"/>
      <c r="V18" s="33"/>
    </row>
    <row r="19" spans="1:22" s="22" customFormat="1" ht="21.6" customHeight="1" x14ac:dyDescent="0.6">
      <c r="A19" s="4" t="s">
        <v>83</v>
      </c>
      <c r="B19" s="123"/>
      <c r="C19" s="44">
        <v>0</v>
      </c>
      <c r="D19" s="11"/>
      <c r="E19" s="44">
        <v>0</v>
      </c>
      <c r="F19" s="11"/>
      <c r="G19" s="44">
        <v>0</v>
      </c>
      <c r="H19" s="11"/>
      <c r="I19" s="44">
        <v>2217936</v>
      </c>
      <c r="J19" s="11">
        <v>0</v>
      </c>
      <c r="K19" s="44">
        <v>0</v>
      </c>
      <c r="L19" s="11"/>
      <c r="M19" s="44">
        <v>0</v>
      </c>
      <c r="N19" s="11"/>
      <c r="O19" s="85">
        <v>0</v>
      </c>
      <c r="P19" s="33"/>
      <c r="Q19" s="44">
        <v>0</v>
      </c>
      <c r="R19" s="11"/>
      <c r="S19" s="44">
        <v>0</v>
      </c>
      <c r="T19" s="11"/>
      <c r="U19" s="85">
        <v>2217936</v>
      </c>
      <c r="V19" s="33"/>
    </row>
    <row r="20" spans="1:22" s="22" customFormat="1" ht="21.6" customHeight="1" x14ac:dyDescent="0.6">
      <c r="A20" s="20" t="s">
        <v>77</v>
      </c>
      <c r="B20" s="123"/>
      <c r="C20" s="44">
        <v>0</v>
      </c>
      <c r="D20" s="11"/>
      <c r="E20" s="44">
        <v>0</v>
      </c>
      <c r="F20" s="11"/>
      <c r="G20" s="44">
        <v>0</v>
      </c>
      <c r="H20" s="11"/>
      <c r="I20" s="44">
        <v>0</v>
      </c>
      <c r="J20" s="11"/>
      <c r="K20" s="44">
        <v>201094</v>
      </c>
      <c r="L20" s="11"/>
      <c r="M20" s="44">
        <v>104022</v>
      </c>
      <c r="N20" s="11"/>
      <c r="O20" s="85">
        <v>-291233</v>
      </c>
      <c r="P20" s="33"/>
      <c r="Q20" s="44">
        <v>0</v>
      </c>
      <c r="R20" s="11"/>
      <c r="S20" s="103">
        <v>13883</v>
      </c>
      <c r="T20" s="11"/>
      <c r="U20" s="103">
        <v>13883</v>
      </c>
      <c r="V20" s="33"/>
    </row>
    <row r="21" spans="1:22" s="22" customFormat="1" ht="21.6" customHeight="1" x14ac:dyDescent="0.6">
      <c r="A21" s="8" t="s">
        <v>66</v>
      </c>
      <c r="B21" s="20"/>
      <c r="C21" s="86">
        <v>0</v>
      </c>
      <c r="D21" s="87"/>
      <c r="E21" s="86">
        <v>0</v>
      </c>
      <c r="F21" s="87"/>
      <c r="G21" s="86">
        <v>0</v>
      </c>
      <c r="H21" s="87"/>
      <c r="I21" s="86">
        <v>2217936</v>
      </c>
      <c r="J21" s="87"/>
      <c r="K21" s="86">
        <v>201094</v>
      </c>
      <c r="L21" s="87"/>
      <c r="M21" s="86">
        <v>104022</v>
      </c>
      <c r="N21" s="87"/>
      <c r="O21" s="86">
        <v>-291233</v>
      </c>
      <c r="P21" s="33"/>
      <c r="Q21" s="86">
        <v>0</v>
      </c>
      <c r="R21" s="87"/>
      <c r="S21" s="86">
        <v>13883</v>
      </c>
      <c r="T21" s="87"/>
      <c r="U21" s="86">
        <v>2231819</v>
      </c>
      <c r="V21" s="33"/>
    </row>
    <row r="22" spans="1:22" s="22" customFormat="1" ht="21.6" customHeight="1" thickBot="1" x14ac:dyDescent="0.65">
      <c r="A22" s="15" t="s">
        <v>106</v>
      </c>
      <c r="B22" s="123"/>
      <c r="C22" s="105">
        <v>201600</v>
      </c>
      <c r="D22" s="97"/>
      <c r="E22" s="105">
        <v>20160</v>
      </c>
      <c r="F22" s="97"/>
      <c r="G22" s="105">
        <v>2500000</v>
      </c>
      <c r="H22" s="97"/>
      <c r="I22" s="105">
        <v>28122298</v>
      </c>
      <c r="J22" s="97"/>
      <c r="K22" s="105">
        <v>2627911</v>
      </c>
      <c r="L22" s="97"/>
      <c r="M22" s="105">
        <v>-1127952</v>
      </c>
      <c r="N22" s="97"/>
      <c r="O22" s="105">
        <v>-154265</v>
      </c>
      <c r="P22" s="106"/>
      <c r="Q22" s="105">
        <v>6338</v>
      </c>
      <c r="R22" s="97"/>
      <c r="S22" s="105">
        <v>1352032</v>
      </c>
      <c r="T22" s="97"/>
      <c r="U22" s="105">
        <v>32196090</v>
      </c>
      <c r="V22" s="33"/>
    </row>
    <row r="23" spans="1:22" s="22" customFormat="1" ht="21.6" customHeight="1" thickTop="1" x14ac:dyDescent="0.6">
      <c r="A23" s="15"/>
      <c r="B23" s="27"/>
      <c r="C23" s="84"/>
      <c r="D23" s="11"/>
      <c r="E23" s="84"/>
      <c r="F23" s="11"/>
      <c r="G23" s="84"/>
      <c r="H23" s="11"/>
      <c r="I23" s="84"/>
      <c r="J23" s="11"/>
      <c r="K23" s="84"/>
      <c r="L23" s="11"/>
      <c r="M23" s="84"/>
      <c r="N23" s="11"/>
      <c r="O23" s="84"/>
      <c r="P23" s="33"/>
      <c r="Q23" s="84"/>
      <c r="R23" s="11"/>
      <c r="S23" s="84"/>
      <c r="T23" s="11"/>
      <c r="U23" s="84"/>
      <c r="V23" s="33"/>
    </row>
    <row r="24" spans="1:22" ht="21.6" customHeight="1" x14ac:dyDescent="0.6">
      <c r="A24" s="32" t="s">
        <v>120</v>
      </c>
      <c r="B24" s="3"/>
      <c r="C24" s="49"/>
      <c r="D24" s="25"/>
      <c r="E24" s="25"/>
      <c r="F24" s="25"/>
      <c r="G24" s="48"/>
      <c r="H24" s="25"/>
      <c r="I24" s="48"/>
      <c r="J24" s="25"/>
      <c r="K24" s="49"/>
      <c r="L24" s="12"/>
      <c r="M24" s="49"/>
      <c r="N24" s="12"/>
      <c r="O24" s="49"/>
      <c r="Q24" s="49"/>
      <c r="R24" s="12"/>
      <c r="S24" s="49"/>
      <c r="T24" s="12"/>
      <c r="U24" s="49"/>
    </row>
    <row r="25" spans="1:22" ht="21.6" customHeight="1" x14ac:dyDescent="0.6">
      <c r="A25" s="32" t="s">
        <v>121</v>
      </c>
      <c r="B25" s="3"/>
      <c r="C25" s="23">
        <v>201600</v>
      </c>
      <c r="D25" s="23"/>
      <c r="E25" s="23">
        <v>20160</v>
      </c>
      <c r="F25" s="23"/>
      <c r="G25" s="23">
        <v>2500000</v>
      </c>
      <c r="H25" s="23"/>
      <c r="I25" s="9">
        <v>26587031</v>
      </c>
      <c r="J25" s="23"/>
      <c r="K25" s="9">
        <v>2302147</v>
      </c>
      <c r="L25" s="23"/>
      <c r="M25" s="9">
        <v>-1523675</v>
      </c>
      <c r="N25" s="23"/>
      <c r="O25" s="50">
        <v>-346548</v>
      </c>
      <c r="Q25" s="9">
        <v>7760</v>
      </c>
      <c r="R25" s="23"/>
      <c r="S25" s="9">
        <v>439684</v>
      </c>
      <c r="T25" s="23"/>
      <c r="U25" s="50">
        <v>29748475</v>
      </c>
    </row>
    <row r="26" spans="1:22" ht="21.6" customHeight="1" x14ac:dyDescent="0.6">
      <c r="A26" s="32" t="s">
        <v>98</v>
      </c>
      <c r="B26" s="96"/>
      <c r="C26" s="23"/>
      <c r="D26" s="23"/>
      <c r="E26" s="23"/>
      <c r="F26" s="23"/>
      <c r="G26" s="23"/>
      <c r="H26" s="23"/>
      <c r="I26" s="9"/>
      <c r="J26" s="23"/>
      <c r="K26" s="9"/>
      <c r="L26" s="23"/>
      <c r="M26" s="9"/>
      <c r="N26" s="23"/>
      <c r="O26" s="50"/>
      <c r="Q26" s="9"/>
      <c r="R26" s="23"/>
      <c r="S26" s="9"/>
      <c r="T26" s="23"/>
      <c r="U26" s="50"/>
    </row>
    <row r="27" spans="1:22" ht="21.6" customHeight="1" x14ac:dyDescent="0.6">
      <c r="A27" s="32" t="s">
        <v>112</v>
      </c>
      <c r="B27" s="96"/>
      <c r="C27" s="23"/>
      <c r="D27" s="23"/>
      <c r="E27" s="23"/>
      <c r="F27" s="23"/>
      <c r="G27" s="23"/>
      <c r="H27" s="23"/>
      <c r="I27" s="9"/>
      <c r="J27" s="23"/>
      <c r="K27" s="9"/>
      <c r="L27" s="23"/>
      <c r="M27" s="9"/>
      <c r="N27" s="23"/>
      <c r="O27" s="50"/>
      <c r="Q27" s="9"/>
      <c r="R27" s="23"/>
      <c r="S27" s="9"/>
      <c r="T27" s="23"/>
      <c r="U27" s="50"/>
    </row>
    <row r="28" spans="1:22" ht="21.6" customHeight="1" x14ac:dyDescent="0.6">
      <c r="A28" s="98" t="s">
        <v>99</v>
      </c>
      <c r="B28" s="114">
        <v>9</v>
      </c>
      <c r="C28" s="44">
        <v>0</v>
      </c>
      <c r="D28" s="95"/>
      <c r="E28" s="44">
        <v>0</v>
      </c>
      <c r="F28" s="95"/>
      <c r="G28" s="44">
        <v>0</v>
      </c>
      <c r="H28" s="95"/>
      <c r="I28" s="44">
        <v>-10080</v>
      </c>
      <c r="J28" s="95"/>
      <c r="K28" s="29">
        <v>0</v>
      </c>
      <c r="L28" s="95"/>
      <c r="M28" s="29">
        <v>0</v>
      </c>
      <c r="N28" s="95"/>
      <c r="O28" s="29">
        <v>0</v>
      </c>
      <c r="P28" s="33"/>
      <c r="Q28" s="29">
        <v>0</v>
      </c>
      <c r="R28" s="95"/>
      <c r="S28" s="29">
        <f>SUM(K28:Q28)</f>
        <v>0</v>
      </c>
      <c r="T28" s="95"/>
      <c r="U28" s="44">
        <f>SUM(G28:Q28)</f>
        <v>-10080</v>
      </c>
    </row>
    <row r="29" spans="1:22" ht="21.6" customHeight="1" x14ac:dyDescent="0.6">
      <c r="A29" s="32" t="s">
        <v>113</v>
      </c>
      <c r="B29" s="96"/>
      <c r="C29" s="80">
        <v>0</v>
      </c>
      <c r="D29" s="87"/>
      <c r="E29" s="80">
        <v>0</v>
      </c>
      <c r="F29" s="87"/>
      <c r="G29" s="80">
        <v>0</v>
      </c>
      <c r="H29" s="87"/>
      <c r="I29" s="80">
        <f>SUM(I28)</f>
        <v>-10080</v>
      </c>
      <c r="J29" s="87"/>
      <c r="K29" s="80">
        <v>0</v>
      </c>
      <c r="L29" s="87"/>
      <c r="M29" s="80">
        <v>0</v>
      </c>
      <c r="N29" s="87"/>
      <c r="O29" s="80">
        <v>0</v>
      </c>
      <c r="P29" s="102"/>
      <c r="Q29" s="80">
        <v>0</v>
      </c>
      <c r="R29" s="87"/>
      <c r="S29" s="80">
        <v>0</v>
      </c>
      <c r="T29" s="87"/>
      <c r="U29" s="80">
        <f>SUM(U28)</f>
        <v>-10080</v>
      </c>
    </row>
    <row r="30" spans="1:22" ht="21.6" customHeight="1" x14ac:dyDescent="0.6">
      <c r="A30" s="12" t="s">
        <v>27</v>
      </c>
      <c r="B30" s="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Q30" s="12"/>
      <c r="R30" s="12"/>
      <c r="S30" s="12"/>
      <c r="T30" s="12"/>
      <c r="U30" s="12"/>
    </row>
    <row r="31" spans="1:22" ht="21.6" customHeight="1" x14ac:dyDescent="0.6">
      <c r="A31" s="4" t="s">
        <v>83</v>
      </c>
      <c r="B31" s="3"/>
      <c r="C31" s="44">
        <v>0</v>
      </c>
      <c r="D31" s="35"/>
      <c r="E31" s="44">
        <v>0</v>
      </c>
      <c r="F31" s="35"/>
      <c r="G31" s="44">
        <v>0</v>
      </c>
      <c r="H31" s="35"/>
      <c r="I31" s="75">
        <v>951588</v>
      </c>
      <c r="J31" s="35"/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35"/>
      <c r="S31" s="35">
        <v>0</v>
      </c>
      <c r="T31" s="35"/>
      <c r="U31" s="35">
        <f>SUM(G31:Q31)</f>
        <v>951588</v>
      </c>
    </row>
    <row r="32" spans="1:22" ht="21.6" customHeight="1" x14ac:dyDescent="0.6">
      <c r="A32" s="20" t="s">
        <v>169</v>
      </c>
      <c r="B32" s="3"/>
      <c r="C32" s="44">
        <v>0</v>
      </c>
      <c r="D32" s="44"/>
      <c r="E32" s="44">
        <v>0</v>
      </c>
      <c r="F32" s="44"/>
      <c r="G32" s="44">
        <v>0</v>
      </c>
      <c r="H32" s="44"/>
      <c r="I32" s="44">
        <v>0</v>
      </c>
      <c r="J32" s="44"/>
      <c r="K32" s="44">
        <v>777973</v>
      </c>
      <c r="L32" s="44"/>
      <c r="M32" s="44">
        <v>326456</v>
      </c>
      <c r="N32" s="44"/>
      <c r="O32" s="44">
        <v>352436</v>
      </c>
      <c r="P32" s="22"/>
      <c r="Q32" s="44">
        <v>0</v>
      </c>
      <c r="R32" s="44"/>
      <c r="S32" s="44">
        <v>1456865</v>
      </c>
      <c r="T32" s="44"/>
      <c r="U32" s="44">
        <f>SUM(G32:Q32)</f>
        <v>1456865</v>
      </c>
    </row>
    <row r="33" spans="1:28" s="6" customFormat="1" ht="21.6" customHeight="1" x14ac:dyDescent="0.6">
      <c r="A33" s="8" t="s">
        <v>110</v>
      </c>
      <c r="B33" s="20"/>
      <c r="C33" s="39">
        <f>SUM(C31:C32)</f>
        <v>0</v>
      </c>
      <c r="E33" s="39">
        <f>SUM(E31:E32)</f>
        <v>0</v>
      </c>
      <c r="G33" s="39">
        <f>SUM(G31:G32)</f>
        <v>0</v>
      </c>
      <c r="H33" s="21"/>
      <c r="I33" s="39">
        <f>SUM(I31:I32)</f>
        <v>951588</v>
      </c>
      <c r="K33" s="39">
        <f>SUM(K31:K32)</f>
        <v>777973</v>
      </c>
      <c r="M33" s="39">
        <f>SUM(M31:M32)</f>
        <v>326456</v>
      </c>
      <c r="O33" s="39">
        <f>SUM(O31:O32)</f>
        <v>352436</v>
      </c>
      <c r="Q33" s="39">
        <f>SUM(Q31:Q32)</f>
        <v>0</v>
      </c>
      <c r="S33" s="39">
        <f>SUM(S31:S32)</f>
        <v>1456865</v>
      </c>
      <c r="U33" s="39">
        <f>SUM(U31:U32)</f>
        <v>2408453</v>
      </c>
      <c r="W33" s="14"/>
      <c r="X33" s="37"/>
      <c r="AA33" s="56"/>
      <c r="AB33" s="56"/>
    </row>
    <row r="34" spans="1:28" ht="21.6" customHeight="1" thickBot="1" x14ac:dyDescent="0.65">
      <c r="A34" s="15" t="s">
        <v>122</v>
      </c>
      <c r="B34" s="3"/>
      <c r="C34" s="107">
        <f>C25+C33</f>
        <v>201600</v>
      </c>
      <c r="D34" s="108"/>
      <c r="E34" s="107">
        <f>E25+E33</f>
        <v>20160</v>
      </c>
      <c r="F34" s="108"/>
      <c r="G34" s="107">
        <f>G25+G33</f>
        <v>2500000</v>
      </c>
      <c r="H34" s="108"/>
      <c r="I34" s="107">
        <f>I25+I33+I29</f>
        <v>27528539</v>
      </c>
      <c r="J34" s="108"/>
      <c r="K34" s="107">
        <f>K25+K33</f>
        <v>3080120</v>
      </c>
      <c r="L34" s="108"/>
      <c r="M34" s="107">
        <f>M25+M33</f>
        <v>-1197219</v>
      </c>
      <c r="N34" s="108"/>
      <c r="O34" s="107">
        <f>O25+O33</f>
        <v>5888</v>
      </c>
      <c r="P34" s="93"/>
      <c r="Q34" s="107">
        <f>Q25+Q33</f>
        <v>7760</v>
      </c>
      <c r="R34" s="108"/>
      <c r="S34" s="107">
        <f>S25+S33</f>
        <v>1896549</v>
      </c>
      <c r="T34" s="108"/>
      <c r="U34" s="107">
        <f>U25+U33+U29</f>
        <v>32146848</v>
      </c>
      <c r="W34" s="22"/>
      <c r="X34" s="22"/>
    </row>
    <row r="35" spans="1:28" s="12" customFormat="1" ht="19.8" customHeight="1" thickTop="1" x14ac:dyDescent="0.6">
      <c r="A35" s="8"/>
      <c r="B35" s="3"/>
      <c r="O35" s="50"/>
      <c r="U35" s="50"/>
    </row>
    <row r="36" spans="1:28" ht="22.2" customHeight="1" x14ac:dyDescent="0.55000000000000004">
      <c r="C36" s="55"/>
      <c r="E36" s="55"/>
      <c r="G36" s="55"/>
      <c r="I36" s="55"/>
      <c r="K36" s="55"/>
      <c r="M36" s="55"/>
      <c r="O36" s="55"/>
      <c r="Q36" s="55"/>
      <c r="S36" s="55"/>
      <c r="U36" s="55">
        <f>U34-'FS 3-8'!D65</f>
        <v>0</v>
      </c>
    </row>
    <row r="37" spans="1:28" ht="22.2" customHeight="1" x14ac:dyDescent="0.55000000000000004"/>
    <row r="38" spans="1:28" ht="22.2" customHeight="1" x14ac:dyDescent="0.55000000000000004"/>
    <row r="39" spans="1:28" ht="22.2" customHeight="1" x14ac:dyDescent="0.55000000000000004"/>
    <row r="40" spans="1:28" ht="22.2" customHeight="1" x14ac:dyDescent="0.55000000000000004"/>
    <row r="41" spans="1:28" ht="22.2" customHeight="1" x14ac:dyDescent="0.55000000000000004"/>
    <row r="42" spans="1:28" ht="22.2" customHeight="1" x14ac:dyDescent="0.55000000000000004"/>
    <row r="43" spans="1:28" ht="22.2" customHeight="1" x14ac:dyDescent="0.55000000000000004"/>
    <row r="44" spans="1:28" ht="22.2" customHeight="1" x14ac:dyDescent="0.55000000000000004"/>
    <row r="45" spans="1:28" ht="22.2" customHeight="1" x14ac:dyDescent="0.55000000000000004"/>
    <row r="46" spans="1:28" ht="22.2" customHeight="1" x14ac:dyDescent="0.55000000000000004"/>
    <row r="47" spans="1:28" ht="22.2" customHeight="1" x14ac:dyDescent="0.55000000000000004"/>
    <row r="48" spans="1:28" ht="22.2" customHeight="1" x14ac:dyDescent="0.55000000000000004"/>
    <row r="49" spans="3:21" ht="22.2" customHeight="1" x14ac:dyDescent="0.55000000000000004">
      <c r="C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</row>
    <row r="50" spans="3:21" ht="22.2" customHeight="1" x14ac:dyDescent="0.55000000000000004"/>
    <row r="51" spans="3:21" ht="22.2" customHeight="1" x14ac:dyDescent="0.55000000000000004"/>
    <row r="52" spans="3:21" ht="22.5" customHeight="1" x14ac:dyDescent="0.55000000000000004">
      <c r="C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</row>
    <row r="53" spans="3:21" ht="22.5" customHeight="1" x14ac:dyDescent="0.55000000000000004">
      <c r="C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</row>
    <row r="55" spans="3:21" ht="22.5" customHeight="1" x14ac:dyDescent="0.55000000000000004">
      <c r="C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</row>
    <row r="56" spans="3:21" ht="22.5" customHeight="1" x14ac:dyDescent="0.55000000000000004">
      <c r="C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</row>
    <row r="57" spans="3:21" ht="22.5" customHeight="1" x14ac:dyDescent="0.55000000000000004">
      <c r="C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</row>
    <row r="58" spans="3:21" ht="22.5" customHeight="1" x14ac:dyDescent="0.55000000000000004">
      <c r="C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</row>
  </sheetData>
  <mergeCells count="6">
    <mergeCell ref="C11:U11"/>
    <mergeCell ref="A2:C2"/>
    <mergeCell ref="E8:G8"/>
    <mergeCell ref="E5:I5"/>
    <mergeCell ref="C4:U4"/>
    <mergeCell ref="K5:S5"/>
  </mergeCells>
  <pageMargins left="0.8" right="0.8" top="0.48" bottom="0.5" header="0.5" footer="0.5"/>
  <pageSetup paperSize="9" scale="58" firstPageNumber="9" orientation="landscape" useFirstPageNumber="1" r:id="rId1"/>
  <headerFooter>
    <oddFooter>&amp;L
หมายเหตุประกอบงบการเงินเป็นส่วนหนึ่งของงบการเงินระหว่างกาลนี้
&amp;C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pageSetUpPr fitToPage="1"/>
  </sheetPr>
  <dimension ref="A1:T57"/>
  <sheetViews>
    <sheetView showGridLines="0" view="pageBreakPreview" topLeftCell="A25" zoomScaleNormal="100" zoomScaleSheetLayoutView="100" workbookViewId="0">
      <selection activeCell="L38" sqref="L38"/>
    </sheetView>
  </sheetViews>
  <sheetFormatPr defaultColWidth="9.125" defaultRowHeight="22.2" customHeight="1" x14ac:dyDescent="0.55000000000000004"/>
  <cols>
    <col min="1" max="1" width="49.25" style="6" customWidth="1"/>
    <col min="2" max="2" width="9.5" style="6" customWidth="1"/>
    <col min="3" max="3" width="20" style="6" customWidth="1"/>
    <col min="4" max="4" width="1.375" style="6" customWidth="1"/>
    <col min="5" max="5" width="18.125" style="6" customWidth="1"/>
    <col min="6" max="6" width="1.375" style="6" customWidth="1"/>
    <col min="7" max="7" width="18.5" style="6" customWidth="1"/>
    <col min="8" max="8" width="1.125" style="6" customWidth="1"/>
    <col min="9" max="9" width="21" style="6" customWidth="1"/>
    <col min="10" max="10" width="1.125" style="6" customWidth="1"/>
    <col min="11" max="11" width="26" style="6" customWidth="1"/>
    <col min="12" max="12" width="1.125" style="6" customWidth="1"/>
    <col min="13" max="13" width="23.375" style="6" customWidth="1"/>
    <col min="14" max="14" width="1.125" style="6" customWidth="1"/>
    <col min="15" max="15" width="21.125" style="6" customWidth="1"/>
    <col min="16" max="16" width="1.125" style="6" customWidth="1"/>
    <col min="17" max="17" width="17.125" style="6" customWidth="1"/>
    <col min="18" max="18" width="1.125" style="6" customWidth="1"/>
    <col min="19" max="19" width="13.875" style="6" bestFit="1" customWidth="1"/>
    <col min="20" max="20" width="13.625" style="6" bestFit="1" customWidth="1"/>
    <col min="21" max="16384" width="9.125" style="6"/>
  </cols>
  <sheetData>
    <row r="1" spans="1:18" ht="22.5" customHeight="1" x14ac:dyDescent="0.6">
      <c r="A1" s="52" t="s">
        <v>50</v>
      </c>
      <c r="B1" s="52"/>
      <c r="C1" s="18"/>
      <c r="D1" s="18"/>
      <c r="E1" s="18"/>
      <c r="F1" s="18"/>
      <c r="G1" s="18"/>
      <c r="H1" s="18"/>
      <c r="I1" s="18"/>
      <c r="J1" s="4"/>
      <c r="K1" s="18"/>
      <c r="L1" s="4"/>
      <c r="M1" s="4"/>
      <c r="N1" s="4"/>
      <c r="O1" s="4"/>
      <c r="P1" s="4"/>
      <c r="Q1" s="4"/>
      <c r="R1" s="4"/>
    </row>
    <row r="2" spans="1:18" ht="22.5" customHeight="1" x14ac:dyDescent="0.6">
      <c r="A2" s="206" t="s">
        <v>34</v>
      </c>
      <c r="B2" s="206"/>
      <c r="C2" s="206"/>
      <c r="D2" s="19"/>
      <c r="E2" s="19"/>
      <c r="F2" s="19"/>
      <c r="G2" s="18"/>
      <c r="H2" s="18"/>
      <c r="I2" s="18"/>
      <c r="J2" s="4"/>
      <c r="K2" s="18"/>
      <c r="L2" s="4"/>
      <c r="M2" s="4"/>
      <c r="N2" s="4"/>
      <c r="O2" s="4"/>
      <c r="P2" s="4"/>
      <c r="Q2" s="4"/>
      <c r="R2" s="4"/>
    </row>
    <row r="3" spans="1:18" ht="15" customHeight="1" x14ac:dyDescent="0.6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4"/>
      <c r="O3" s="10"/>
      <c r="P3" s="10"/>
      <c r="Q3" s="10"/>
      <c r="R3" s="10"/>
    </row>
    <row r="4" spans="1:18" ht="22.5" customHeight="1" x14ac:dyDescent="0.6">
      <c r="A4" s="2"/>
      <c r="B4" s="2"/>
      <c r="C4" s="209" t="s">
        <v>23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</row>
    <row r="5" spans="1:18" ht="22.5" customHeight="1" x14ac:dyDescent="0.55000000000000004">
      <c r="A5" s="14"/>
      <c r="B5" s="14"/>
      <c r="C5" s="13"/>
      <c r="D5" s="13"/>
      <c r="E5" s="208" t="s">
        <v>42</v>
      </c>
      <c r="F5" s="208"/>
      <c r="G5" s="208"/>
      <c r="H5" s="208"/>
      <c r="I5" s="208"/>
      <c r="J5" s="13"/>
      <c r="K5" s="212" t="s">
        <v>46</v>
      </c>
      <c r="L5" s="212"/>
      <c r="M5" s="212"/>
      <c r="N5" s="212"/>
      <c r="O5" s="212"/>
      <c r="P5" s="13"/>
      <c r="Q5" s="13"/>
      <c r="R5" s="13"/>
    </row>
    <row r="6" spans="1:18" ht="22.5" customHeight="1" x14ac:dyDescent="0.55000000000000004">
      <c r="A6" s="14"/>
      <c r="B6" s="14"/>
      <c r="C6" s="13"/>
      <c r="D6" s="13"/>
      <c r="E6" s="13"/>
      <c r="F6" s="13"/>
      <c r="G6" s="13"/>
      <c r="H6" s="13"/>
      <c r="I6" s="13"/>
      <c r="J6" s="13"/>
      <c r="K6" s="46" t="s">
        <v>63</v>
      </c>
      <c r="L6" s="27"/>
      <c r="M6" s="13"/>
      <c r="N6" s="13"/>
      <c r="O6" s="27"/>
      <c r="P6" s="13"/>
      <c r="Q6" s="13"/>
      <c r="R6" s="13"/>
    </row>
    <row r="7" spans="1:18" ht="22.5" customHeight="1" x14ac:dyDescent="0.55000000000000004">
      <c r="A7" s="14"/>
      <c r="B7" s="14"/>
      <c r="C7" s="13"/>
      <c r="D7" s="13"/>
      <c r="J7" s="13"/>
      <c r="K7" s="46" t="s">
        <v>71</v>
      </c>
      <c r="L7" s="13"/>
      <c r="M7" s="27" t="s">
        <v>174</v>
      </c>
      <c r="N7" s="13"/>
      <c r="O7" s="13"/>
      <c r="P7" s="17"/>
      <c r="Q7" s="13"/>
      <c r="R7" s="17"/>
    </row>
    <row r="8" spans="1:18" ht="22.5" customHeight="1" x14ac:dyDescent="0.55000000000000004">
      <c r="A8" s="14"/>
      <c r="B8" s="14"/>
      <c r="C8" s="13"/>
      <c r="D8" s="13"/>
      <c r="E8" s="207"/>
      <c r="F8" s="207"/>
      <c r="G8" s="207"/>
      <c r="H8" s="13"/>
      <c r="I8" s="27"/>
      <c r="J8" s="13"/>
      <c r="K8" s="46" t="s">
        <v>69</v>
      </c>
      <c r="L8" s="2"/>
      <c r="M8" s="21" t="s">
        <v>92</v>
      </c>
      <c r="N8" s="13"/>
      <c r="O8" s="13" t="s">
        <v>56</v>
      </c>
      <c r="P8" s="13"/>
      <c r="Q8" s="21"/>
      <c r="R8" s="13"/>
    </row>
    <row r="9" spans="1:18" ht="22.5" customHeight="1" x14ac:dyDescent="0.55000000000000004">
      <c r="A9" s="14"/>
      <c r="B9" s="14"/>
      <c r="C9" s="13" t="s">
        <v>157</v>
      </c>
      <c r="D9" s="13"/>
      <c r="E9" s="27" t="s">
        <v>68</v>
      </c>
      <c r="F9" s="13"/>
      <c r="G9" s="21"/>
      <c r="H9" s="13"/>
      <c r="I9" s="21"/>
      <c r="J9" s="13"/>
      <c r="K9" s="46" t="s">
        <v>70</v>
      </c>
      <c r="L9" s="13"/>
      <c r="M9" s="21" t="s">
        <v>78</v>
      </c>
      <c r="N9" s="13"/>
      <c r="O9" s="21" t="s">
        <v>57</v>
      </c>
      <c r="P9" s="13"/>
      <c r="Q9" s="21" t="s">
        <v>56</v>
      </c>
      <c r="R9" s="13"/>
    </row>
    <row r="10" spans="1:18" ht="22.5" customHeight="1" x14ac:dyDescent="0.55000000000000004">
      <c r="A10" s="14"/>
      <c r="B10" s="115" t="s">
        <v>0</v>
      </c>
      <c r="C10" s="13" t="s">
        <v>18</v>
      </c>
      <c r="D10" s="13"/>
      <c r="E10" s="27" t="s">
        <v>54</v>
      </c>
      <c r="F10" s="13"/>
      <c r="G10" s="21" t="s">
        <v>67</v>
      </c>
      <c r="H10" s="21"/>
      <c r="I10" s="21" t="s">
        <v>29</v>
      </c>
      <c r="J10" s="13"/>
      <c r="K10" s="46" t="s">
        <v>72</v>
      </c>
      <c r="L10" s="13"/>
      <c r="M10" s="21" t="s">
        <v>79</v>
      </c>
      <c r="N10" s="13"/>
      <c r="O10" s="21" t="s">
        <v>32</v>
      </c>
      <c r="P10" s="13"/>
      <c r="Q10" s="21" t="s">
        <v>32</v>
      </c>
      <c r="R10" s="13"/>
    </row>
    <row r="11" spans="1:18" ht="22.5" customHeight="1" x14ac:dyDescent="0.6">
      <c r="A11" s="12"/>
      <c r="B11" s="12"/>
      <c r="C11" s="211" t="s">
        <v>43</v>
      </c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</row>
    <row r="12" spans="1:18" ht="22.5" customHeight="1" x14ac:dyDescent="0.6">
      <c r="A12" s="12" t="s">
        <v>104</v>
      </c>
      <c r="B12" s="12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</row>
    <row r="13" spans="1:18" ht="22.5" customHeight="1" x14ac:dyDescent="0.6">
      <c r="A13" s="12" t="s">
        <v>105</v>
      </c>
      <c r="B13" s="12"/>
      <c r="C13" s="37">
        <v>201600</v>
      </c>
      <c r="D13" s="37"/>
      <c r="E13" s="37">
        <v>20160</v>
      </c>
      <c r="F13" s="37"/>
      <c r="G13" s="37">
        <v>2500000</v>
      </c>
      <c r="H13" s="37"/>
      <c r="I13" s="37">
        <v>13004536</v>
      </c>
      <c r="J13" s="37"/>
      <c r="K13" s="28">
        <v>2426817</v>
      </c>
      <c r="L13" s="28"/>
      <c r="M13" s="28">
        <v>6338</v>
      </c>
      <c r="N13" s="28"/>
      <c r="O13" s="28">
        <v>2433155</v>
      </c>
      <c r="P13" s="28"/>
      <c r="Q13" s="9">
        <v>18159451</v>
      </c>
      <c r="R13" s="11"/>
    </row>
    <row r="14" spans="1:18" ht="22.5" customHeight="1" x14ac:dyDescent="0.6">
      <c r="A14" s="32" t="s">
        <v>98</v>
      </c>
      <c r="B14" s="12"/>
      <c r="C14" s="37"/>
      <c r="D14" s="37"/>
      <c r="E14" s="37"/>
      <c r="F14" s="37"/>
      <c r="G14" s="37"/>
      <c r="H14" s="37"/>
      <c r="I14" s="37"/>
      <c r="J14" s="37"/>
      <c r="K14" s="28"/>
      <c r="L14" s="28"/>
      <c r="M14" s="28"/>
      <c r="N14" s="28"/>
      <c r="O14" s="28"/>
      <c r="P14" s="28"/>
      <c r="Q14" s="28"/>
      <c r="R14" s="95"/>
    </row>
    <row r="15" spans="1:18" ht="22.5" customHeight="1" x14ac:dyDescent="0.6">
      <c r="A15" s="32" t="s">
        <v>112</v>
      </c>
      <c r="B15" s="12"/>
      <c r="C15" s="37"/>
      <c r="D15" s="37"/>
      <c r="E15" s="37"/>
      <c r="F15" s="37"/>
      <c r="G15" s="37"/>
      <c r="H15" s="37"/>
      <c r="I15" s="37"/>
      <c r="J15" s="37"/>
      <c r="K15" s="28"/>
      <c r="L15" s="28"/>
      <c r="M15" s="28"/>
      <c r="N15" s="28"/>
      <c r="O15" s="28"/>
      <c r="P15" s="28"/>
      <c r="Q15" s="28"/>
      <c r="R15" s="95"/>
    </row>
    <row r="16" spans="1:18" ht="22.5" customHeight="1" x14ac:dyDescent="0.55000000000000004">
      <c r="A16" s="98" t="s">
        <v>99</v>
      </c>
      <c r="B16" s="122">
        <v>9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/>
      <c r="I16" s="43">
        <v>-112893</v>
      </c>
      <c r="J16" s="43"/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/>
      <c r="Q16" s="101">
        <v>-112893</v>
      </c>
      <c r="R16" s="95"/>
    </row>
    <row r="17" spans="1:20" ht="22.5" customHeight="1" x14ac:dyDescent="0.6">
      <c r="A17" s="32" t="s">
        <v>113</v>
      </c>
      <c r="B17" s="12"/>
      <c r="C17" s="39">
        <v>0</v>
      </c>
      <c r="D17" s="37">
        <v>0</v>
      </c>
      <c r="E17" s="39">
        <v>0</v>
      </c>
      <c r="F17" s="37">
        <v>0</v>
      </c>
      <c r="G17" s="39">
        <v>0</v>
      </c>
      <c r="H17" s="37"/>
      <c r="I17" s="39">
        <v>-112893</v>
      </c>
      <c r="J17" s="37"/>
      <c r="K17" s="26">
        <v>0</v>
      </c>
      <c r="L17" s="28">
        <v>0</v>
      </c>
      <c r="M17" s="26">
        <v>0</v>
      </c>
      <c r="N17" s="28">
        <v>0</v>
      </c>
      <c r="O17" s="26">
        <v>0</v>
      </c>
      <c r="P17" s="28"/>
      <c r="Q17" s="26">
        <v>-112893</v>
      </c>
      <c r="R17" s="95"/>
    </row>
    <row r="18" spans="1:20" ht="22.5" customHeight="1" x14ac:dyDescent="0.6">
      <c r="A18" s="12" t="s">
        <v>27</v>
      </c>
      <c r="B18" s="12"/>
      <c r="C18" s="43"/>
      <c r="D18" s="38"/>
      <c r="E18" s="38"/>
      <c r="F18" s="38"/>
      <c r="G18" s="38"/>
      <c r="H18" s="38"/>
      <c r="I18" s="38"/>
      <c r="J18" s="38"/>
      <c r="K18" s="38"/>
      <c r="L18" s="38"/>
      <c r="M18" s="43"/>
      <c r="N18" s="16"/>
      <c r="O18" s="43"/>
      <c r="P18" s="38"/>
      <c r="Q18" s="88"/>
      <c r="R18" s="38"/>
    </row>
    <row r="19" spans="1:20" ht="22.5" customHeight="1" x14ac:dyDescent="0.55000000000000004">
      <c r="A19" s="60" t="s">
        <v>83</v>
      </c>
      <c r="B19" s="4"/>
      <c r="C19" s="35">
        <v>0</v>
      </c>
      <c r="D19" s="35"/>
      <c r="E19" s="35">
        <v>0</v>
      </c>
      <c r="F19" s="35"/>
      <c r="G19" s="35">
        <v>0</v>
      </c>
      <c r="H19" s="35"/>
      <c r="I19" s="53">
        <v>288053</v>
      </c>
      <c r="J19" s="35"/>
      <c r="K19" s="35">
        <v>0</v>
      </c>
      <c r="L19" s="35"/>
      <c r="M19" s="35">
        <v>0</v>
      </c>
      <c r="N19" s="16"/>
      <c r="O19" s="35">
        <v>0</v>
      </c>
      <c r="P19" s="35"/>
      <c r="Q19" s="101">
        <v>288053</v>
      </c>
      <c r="R19" s="35"/>
    </row>
    <row r="20" spans="1:20" ht="22.5" customHeight="1" x14ac:dyDescent="0.55000000000000004">
      <c r="A20" s="20" t="s">
        <v>28</v>
      </c>
      <c r="B20" s="4"/>
      <c r="C20" s="44">
        <v>0</v>
      </c>
      <c r="D20" s="44"/>
      <c r="E20" s="44">
        <v>0</v>
      </c>
      <c r="F20" s="44"/>
      <c r="G20" s="44">
        <v>0</v>
      </c>
      <c r="H20" s="44"/>
      <c r="I20" s="83">
        <v>0</v>
      </c>
      <c r="J20" s="44"/>
      <c r="K20" s="44">
        <v>201094</v>
      </c>
      <c r="L20" s="44"/>
      <c r="M20" s="44">
        <v>0</v>
      </c>
      <c r="N20" s="17"/>
      <c r="O20" s="88">
        <v>201094</v>
      </c>
      <c r="P20" s="44"/>
      <c r="Q20" s="101">
        <v>201094</v>
      </c>
      <c r="R20" s="35"/>
    </row>
    <row r="21" spans="1:20" ht="22.5" customHeight="1" x14ac:dyDescent="0.6">
      <c r="A21" s="8" t="s">
        <v>110</v>
      </c>
      <c r="B21" s="20"/>
      <c r="C21" s="39">
        <v>0</v>
      </c>
      <c r="E21" s="39">
        <v>0</v>
      </c>
      <c r="G21" s="39">
        <v>0</v>
      </c>
      <c r="H21" s="21"/>
      <c r="I21" s="39">
        <v>288053</v>
      </c>
      <c r="K21" s="39">
        <v>201094</v>
      </c>
      <c r="M21" s="39">
        <v>0</v>
      </c>
      <c r="O21" s="39">
        <v>201094</v>
      </c>
      <c r="Q21" s="39">
        <v>489147</v>
      </c>
      <c r="S21" s="56"/>
      <c r="T21" s="56"/>
    </row>
    <row r="22" spans="1:20" ht="22.5" customHeight="1" thickBot="1" x14ac:dyDescent="0.65">
      <c r="A22" s="15" t="s">
        <v>106</v>
      </c>
      <c r="B22" s="15"/>
      <c r="C22" s="110">
        <v>201600</v>
      </c>
      <c r="D22" s="111"/>
      <c r="E22" s="110">
        <v>20160</v>
      </c>
      <c r="F22" s="111"/>
      <c r="G22" s="110">
        <v>2500000</v>
      </c>
      <c r="H22" s="112"/>
      <c r="I22" s="110">
        <v>13179696</v>
      </c>
      <c r="J22" s="111"/>
      <c r="K22" s="110">
        <v>2627911</v>
      </c>
      <c r="L22" s="111"/>
      <c r="M22" s="110">
        <v>6338</v>
      </c>
      <c r="N22" s="113"/>
      <c r="O22" s="110">
        <v>2634249</v>
      </c>
      <c r="P22" s="111"/>
      <c r="Q22" s="110">
        <v>18535705</v>
      </c>
      <c r="R22" s="71"/>
    </row>
    <row r="23" spans="1:20" thickTop="1" x14ac:dyDescent="0.55000000000000004"/>
    <row r="24" spans="1:20" ht="22.5" customHeight="1" x14ac:dyDescent="0.6">
      <c r="A24" s="12" t="s">
        <v>120</v>
      </c>
      <c r="B24" s="12"/>
    </row>
    <row r="25" spans="1:20" ht="24" customHeight="1" x14ac:dyDescent="0.6">
      <c r="A25" s="12" t="s">
        <v>121</v>
      </c>
      <c r="B25" s="12"/>
      <c r="C25" s="9">
        <v>201600</v>
      </c>
      <c r="D25" s="9"/>
      <c r="E25" s="9">
        <v>20160</v>
      </c>
      <c r="F25" s="9"/>
      <c r="G25" s="9">
        <v>2500000</v>
      </c>
      <c r="H25" s="9"/>
      <c r="I25" s="9">
        <v>12410213</v>
      </c>
      <c r="J25" s="9"/>
      <c r="K25" s="9">
        <v>2302147</v>
      </c>
      <c r="L25" s="9"/>
      <c r="M25" s="9">
        <v>7760</v>
      </c>
      <c r="N25" s="9"/>
      <c r="O25" s="37">
        <v>2309907</v>
      </c>
      <c r="P25" s="9"/>
      <c r="Q25" s="9">
        <v>17441880</v>
      </c>
      <c r="R25" s="9"/>
    </row>
    <row r="26" spans="1:20" ht="24" customHeight="1" x14ac:dyDescent="0.6">
      <c r="A26" s="32" t="s">
        <v>98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37"/>
      <c r="P26" s="9"/>
      <c r="Q26" s="9"/>
      <c r="R26" s="9"/>
    </row>
    <row r="27" spans="1:20" ht="24" customHeight="1" x14ac:dyDescent="0.6">
      <c r="A27" s="32" t="s">
        <v>112</v>
      </c>
      <c r="B27" s="12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37"/>
      <c r="P27" s="9"/>
      <c r="Q27" s="9"/>
      <c r="R27" s="9"/>
    </row>
    <row r="28" spans="1:20" ht="24" customHeight="1" x14ac:dyDescent="0.6">
      <c r="A28" s="98" t="s">
        <v>99</v>
      </c>
      <c r="B28" s="114">
        <v>9</v>
      </c>
      <c r="C28" s="100">
        <v>0</v>
      </c>
      <c r="D28" s="100"/>
      <c r="E28" s="100">
        <v>0</v>
      </c>
      <c r="F28" s="100"/>
      <c r="G28" s="100">
        <v>0</v>
      </c>
      <c r="H28" s="101"/>
      <c r="I28" s="101">
        <v>-10080</v>
      </c>
      <c r="J28" s="101"/>
      <c r="K28" s="43">
        <v>0</v>
      </c>
      <c r="L28" s="101"/>
      <c r="M28" s="43">
        <v>0</v>
      </c>
      <c r="N28" s="101"/>
      <c r="O28" s="43">
        <f>K28+M28</f>
        <v>0</v>
      </c>
      <c r="P28" s="101"/>
      <c r="Q28" s="101">
        <f>SUM(C28:M28)</f>
        <v>-10080</v>
      </c>
      <c r="R28" s="9"/>
    </row>
    <row r="29" spans="1:20" ht="24" customHeight="1" x14ac:dyDescent="0.6">
      <c r="A29" s="32" t="s">
        <v>113</v>
      </c>
      <c r="B29" s="12"/>
      <c r="C29" s="39">
        <v>0</v>
      </c>
      <c r="D29" s="9">
        <v>0</v>
      </c>
      <c r="E29" s="39">
        <v>0</v>
      </c>
      <c r="F29" s="9">
        <v>0</v>
      </c>
      <c r="G29" s="39">
        <v>0</v>
      </c>
      <c r="H29" s="9"/>
      <c r="I29" s="99">
        <f>SUM(I28)</f>
        <v>-10080</v>
      </c>
      <c r="J29" s="9"/>
      <c r="K29" s="39">
        <v>0</v>
      </c>
      <c r="L29" s="9">
        <v>0</v>
      </c>
      <c r="M29" s="39">
        <v>0</v>
      </c>
      <c r="N29" s="9">
        <v>0</v>
      </c>
      <c r="O29" s="39">
        <v>0</v>
      </c>
      <c r="P29" s="9"/>
      <c r="Q29" s="26">
        <f>SUM(Q28)</f>
        <v>-10080</v>
      </c>
      <c r="R29" s="9"/>
    </row>
    <row r="30" spans="1:20" ht="22.2" customHeight="1" x14ac:dyDescent="0.6">
      <c r="A30" s="12" t="s">
        <v>27</v>
      </c>
      <c r="B30" s="12"/>
      <c r="C30" s="13"/>
      <c r="M30" s="43"/>
      <c r="Q30" s="43"/>
      <c r="S30" s="18"/>
    </row>
    <row r="31" spans="1:20" ht="22.5" customHeight="1" x14ac:dyDescent="0.55000000000000004">
      <c r="A31" s="60" t="s">
        <v>160</v>
      </c>
      <c r="B31" s="4"/>
      <c r="C31" s="83">
        <v>0</v>
      </c>
      <c r="E31" s="83">
        <v>0</v>
      </c>
      <c r="G31" s="83">
        <v>0</v>
      </c>
      <c r="H31" s="21"/>
      <c r="I31" s="45">
        <v>-62755</v>
      </c>
      <c r="K31" s="83">
        <v>0</v>
      </c>
      <c r="M31" s="83">
        <v>0</v>
      </c>
      <c r="O31" s="83">
        <f>K31+M31</f>
        <v>0</v>
      </c>
      <c r="Q31" s="43">
        <f>SUM(C31:M31)</f>
        <v>-62755</v>
      </c>
      <c r="S31" s="56"/>
      <c r="T31" s="56"/>
    </row>
    <row r="32" spans="1:20" ht="22.5" customHeight="1" x14ac:dyDescent="0.55000000000000004">
      <c r="A32" s="20" t="s">
        <v>169</v>
      </c>
      <c r="B32" s="4"/>
      <c r="C32" s="83">
        <v>0</v>
      </c>
      <c r="D32" s="14"/>
      <c r="E32" s="83">
        <v>0</v>
      </c>
      <c r="F32" s="14"/>
      <c r="G32" s="83">
        <v>0</v>
      </c>
      <c r="H32" s="21"/>
      <c r="I32" s="83">
        <v>0</v>
      </c>
      <c r="J32" s="14"/>
      <c r="K32" s="45">
        <v>777973</v>
      </c>
      <c r="L32" s="14"/>
      <c r="M32" s="83">
        <v>0</v>
      </c>
      <c r="N32" s="14"/>
      <c r="O32" s="53">
        <f>K32+M32</f>
        <v>777973</v>
      </c>
      <c r="P32" s="14"/>
      <c r="Q32" s="43">
        <f>SUM(C32:M32)</f>
        <v>777973</v>
      </c>
      <c r="S32" s="56"/>
      <c r="T32" s="56"/>
    </row>
    <row r="33" spans="1:20" ht="22.5" customHeight="1" x14ac:dyDescent="0.6">
      <c r="A33" s="8" t="s">
        <v>110</v>
      </c>
      <c r="B33" s="20"/>
      <c r="C33" s="39">
        <f>SUM(C31:C32)</f>
        <v>0</v>
      </c>
      <c r="E33" s="39">
        <f>SUM(E31:E32)</f>
        <v>0</v>
      </c>
      <c r="G33" s="39">
        <f>SUM(G31:G32)</f>
        <v>0</v>
      </c>
      <c r="H33" s="21"/>
      <c r="I33" s="39">
        <f>SUM(I31:I32)</f>
        <v>-62755</v>
      </c>
      <c r="K33" s="39">
        <f>SUM(K31:K32)</f>
        <v>777973</v>
      </c>
      <c r="M33" s="39">
        <f>SUM(M31:M32)</f>
        <v>0</v>
      </c>
      <c r="O33" s="39">
        <f>SUM(O31:O32)</f>
        <v>777973</v>
      </c>
      <c r="Q33" s="39">
        <f>SUM(Q31:Q32)</f>
        <v>715218</v>
      </c>
      <c r="S33" s="56"/>
      <c r="T33" s="56"/>
    </row>
    <row r="34" spans="1:20" ht="22.5" customHeight="1" thickBot="1" x14ac:dyDescent="0.65">
      <c r="A34" s="15" t="s">
        <v>122</v>
      </c>
      <c r="B34" s="15"/>
      <c r="C34" s="104">
        <f>SUM(C25,C33)</f>
        <v>201600</v>
      </c>
      <c r="D34" s="108"/>
      <c r="E34" s="104">
        <f>SUM(E25,E33)</f>
        <v>20160</v>
      </c>
      <c r="F34" s="108"/>
      <c r="G34" s="104">
        <f>SUM(G25,G33)</f>
        <v>2500000</v>
      </c>
      <c r="H34" s="109"/>
      <c r="I34" s="104">
        <f>SUM(I25,I33,I29)</f>
        <v>12337378</v>
      </c>
      <c r="J34" s="108"/>
      <c r="K34" s="104">
        <f>SUM(K25,K33)</f>
        <v>3080120</v>
      </c>
      <c r="L34" s="108"/>
      <c r="M34" s="104">
        <f>SUM(M25,M33)</f>
        <v>7760</v>
      </c>
      <c r="N34" s="108"/>
      <c r="O34" s="104">
        <f>SUM(O25,O33)</f>
        <v>3087880</v>
      </c>
      <c r="P34" s="108"/>
      <c r="Q34" s="104">
        <f>SUM(Q25,Q33,Q29)</f>
        <v>18147018</v>
      </c>
      <c r="R34" s="12"/>
    </row>
    <row r="35" spans="1:20" s="120" customFormat="1" ht="22.5" customHeight="1" thickTop="1" x14ac:dyDescent="0.6">
      <c r="A35" s="117"/>
      <c r="B35" s="117"/>
      <c r="C35" s="118"/>
      <c r="D35" s="119"/>
      <c r="E35" s="118"/>
      <c r="F35" s="119"/>
      <c r="G35" s="118"/>
      <c r="H35" s="118"/>
      <c r="I35" s="118">
        <f>I34-'FS 3-8'!H63</f>
        <v>0</v>
      </c>
      <c r="J35" s="119"/>
      <c r="K35" s="118"/>
      <c r="L35" s="119"/>
      <c r="M35" s="118"/>
      <c r="N35" s="119"/>
      <c r="O35" s="118"/>
      <c r="P35" s="119"/>
      <c r="Q35" s="118">
        <f>Q34-'FS 3-8'!H65</f>
        <v>0</v>
      </c>
      <c r="R35" s="119"/>
    </row>
    <row r="36" spans="1:20" ht="22.5" customHeight="1" x14ac:dyDescent="0.6">
      <c r="A36" s="15"/>
      <c r="B36" s="15"/>
      <c r="C36" s="9"/>
      <c r="D36" s="12"/>
      <c r="E36" s="9"/>
      <c r="F36" s="12"/>
      <c r="G36" s="9"/>
      <c r="H36" s="9"/>
      <c r="I36" s="9"/>
      <c r="J36" s="12"/>
      <c r="K36" s="9"/>
      <c r="L36" s="12"/>
      <c r="M36" s="9"/>
      <c r="N36" s="12"/>
      <c r="O36" s="9"/>
      <c r="P36" s="12"/>
      <c r="Q36" s="9"/>
      <c r="R36" s="12"/>
    </row>
    <row r="37" spans="1:20" ht="22.5" customHeight="1" x14ac:dyDescent="0.55000000000000004">
      <c r="C37" s="7"/>
      <c r="E37" s="7"/>
      <c r="G37" s="7"/>
      <c r="I37" s="7"/>
      <c r="K37" s="7"/>
      <c r="M37" s="7"/>
      <c r="O37" s="7"/>
      <c r="Q37" s="7"/>
    </row>
    <row r="38" spans="1:20" ht="22.5" customHeight="1" x14ac:dyDescent="0.55000000000000004">
      <c r="M38" s="7"/>
      <c r="O38" s="7"/>
      <c r="Q38" s="7"/>
    </row>
    <row r="39" spans="1:20" ht="22.5" customHeight="1" x14ac:dyDescent="0.55000000000000004">
      <c r="O39" s="7"/>
    </row>
    <row r="40" spans="1:20" ht="22.5" customHeight="1" x14ac:dyDescent="0.55000000000000004"/>
    <row r="41" spans="1:20" ht="22.5" customHeight="1" x14ac:dyDescent="0.55000000000000004"/>
    <row r="42" spans="1:20" ht="22.5" customHeight="1" x14ac:dyDescent="0.55000000000000004"/>
    <row r="43" spans="1:20" ht="22.5" customHeight="1" x14ac:dyDescent="0.55000000000000004"/>
    <row r="44" spans="1:20" ht="22.5" customHeight="1" x14ac:dyDescent="0.55000000000000004"/>
    <row r="45" spans="1:20" ht="22.5" customHeight="1" x14ac:dyDescent="0.55000000000000004"/>
    <row r="46" spans="1:20" ht="22.5" customHeight="1" x14ac:dyDescent="0.55000000000000004"/>
    <row r="47" spans="1:20" ht="22.5" customHeight="1" x14ac:dyDescent="0.55000000000000004"/>
    <row r="48" spans="1:20" ht="22.5" customHeight="1" x14ac:dyDescent="0.55000000000000004"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</row>
    <row r="49" spans="3:18" ht="22.5" customHeight="1" x14ac:dyDescent="0.55000000000000004"/>
    <row r="50" spans="3:18" ht="22.5" customHeight="1" x14ac:dyDescent="0.55000000000000004"/>
    <row r="51" spans="3:18" ht="22.5" customHeight="1" x14ac:dyDescent="0.55000000000000004"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</row>
    <row r="52" spans="3:18" ht="22.2" customHeight="1" x14ac:dyDescent="0.55000000000000004"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</row>
    <row r="54" spans="3:18" ht="22.2" customHeight="1" x14ac:dyDescent="0.55000000000000004"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</row>
    <row r="55" spans="3:18" ht="22.2" customHeight="1" x14ac:dyDescent="0.55000000000000004"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</row>
    <row r="56" spans="3:18" ht="22.2" customHeight="1" x14ac:dyDescent="0.55000000000000004"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</row>
    <row r="57" spans="3:18" ht="22.2" customHeight="1" x14ac:dyDescent="0.55000000000000004">
      <c r="C57" s="190"/>
      <c r="D57" s="190"/>
      <c r="E57" s="190"/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</row>
  </sheetData>
  <mergeCells count="6">
    <mergeCell ref="C11:R11"/>
    <mergeCell ref="A2:C2"/>
    <mergeCell ref="E5:I5"/>
    <mergeCell ref="E8:G8"/>
    <mergeCell ref="C4:R4"/>
    <mergeCell ref="K5:O5"/>
  </mergeCells>
  <pageMargins left="0.8" right="0.8" top="0.48" bottom="0.5" header="0.5" footer="0.5"/>
  <pageSetup paperSize="9" scale="63" firstPageNumber="10" orientation="landscape" useFirstPageNumber="1" r:id="rId1"/>
  <headerFooter>
    <oddFooter>&amp;L  
หมายเหตุประกอบงบการเงินเป็นส่วนหนึ่งของงบการเงินระหว่างกาลนี้
&amp;C
&amp;P</oddFooter>
  </headerFooter>
  <ignoredErrors>
    <ignoredError sqref="O29:Q3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93"/>
  <sheetViews>
    <sheetView view="pageBreakPreview" topLeftCell="A41" zoomScaleNormal="80" zoomScaleSheetLayoutView="100" workbookViewId="0">
      <selection activeCell="K11" sqref="K11"/>
    </sheetView>
  </sheetViews>
  <sheetFormatPr defaultColWidth="9.125" defaultRowHeight="21.75" customHeight="1" x14ac:dyDescent="0.55000000000000004"/>
  <cols>
    <col min="1" max="1" width="56.625" style="70" bestFit="1" customWidth="1"/>
    <col min="2" max="2" width="13.375" style="63" customWidth="1"/>
    <col min="3" max="3" width="0.875" style="63" customWidth="1"/>
    <col min="4" max="4" width="13.625" style="63" customWidth="1"/>
    <col min="5" max="5" width="0.875" style="63" customWidth="1"/>
    <col min="6" max="6" width="13.375" style="63" customWidth="1"/>
    <col min="7" max="7" width="0.875" style="63" customWidth="1"/>
    <col min="8" max="8" width="13.375" style="63" customWidth="1"/>
    <col min="9" max="11" width="12.625" style="63" bestFit="1" customWidth="1"/>
    <col min="12" max="16384" width="9.125" style="63"/>
  </cols>
  <sheetData>
    <row r="1" spans="1:14" ht="21.75" customHeight="1" x14ac:dyDescent="0.6">
      <c r="A1" s="64" t="s">
        <v>50</v>
      </c>
      <c r="C1" s="65"/>
      <c r="E1" s="65"/>
      <c r="F1" s="65"/>
      <c r="G1" s="65"/>
      <c r="H1" s="65"/>
    </row>
    <row r="2" spans="1:14" ht="21.75" customHeight="1" x14ac:dyDescent="0.6">
      <c r="A2" s="66" t="s">
        <v>35</v>
      </c>
      <c r="C2" s="65"/>
      <c r="E2" s="65"/>
      <c r="F2" s="65"/>
      <c r="G2" s="65"/>
      <c r="H2" s="65"/>
    </row>
    <row r="3" spans="1:14" ht="9.6" customHeight="1" x14ac:dyDescent="0.6">
      <c r="A3" s="66"/>
      <c r="C3" s="65"/>
      <c r="E3" s="65"/>
      <c r="F3" s="65"/>
      <c r="G3" s="65"/>
      <c r="H3" s="65"/>
    </row>
    <row r="4" spans="1:14" ht="22.8" customHeight="1" x14ac:dyDescent="0.6">
      <c r="A4" s="66"/>
      <c r="B4" s="209" t="s">
        <v>65</v>
      </c>
      <c r="C4" s="209"/>
      <c r="D4" s="209"/>
      <c r="E4" s="65"/>
      <c r="F4" s="65"/>
      <c r="G4" s="65"/>
      <c r="H4" s="65"/>
    </row>
    <row r="5" spans="1:14" ht="20.55" customHeight="1" x14ac:dyDescent="0.6">
      <c r="A5" s="66"/>
      <c r="B5" s="209" t="s">
        <v>64</v>
      </c>
      <c r="C5" s="209"/>
      <c r="D5" s="209"/>
      <c r="E5" s="3"/>
      <c r="F5" s="214" t="s">
        <v>23</v>
      </c>
      <c r="G5" s="214"/>
      <c r="H5" s="214"/>
    </row>
    <row r="6" spans="1:14" ht="23.4" customHeight="1" x14ac:dyDescent="0.6">
      <c r="A6" s="66"/>
      <c r="B6" s="215" t="s">
        <v>94</v>
      </c>
      <c r="C6" s="215"/>
      <c r="D6" s="215"/>
      <c r="E6" s="198"/>
      <c r="F6" s="215" t="s">
        <v>94</v>
      </c>
      <c r="G6" s="215"/>
      <c r="H6" s="215"/>
    </row>
    <row r="7" spans="1:14" ht="20.55" customHeight="1" x14ac:dyDescent="0.6">
      <c r="A7" s="66"/>
      <c r="B7" s="216" t="s">
        <v>95</v>
      </c>
      <c r="C7" s="216"/>
      <c r="D7" s="216"/>
      <c r="E7" s="3"/>
      <c r="F7" s="216" t="s">
        <v>95</v>
      </c>
      <c r="G7" s="216"/>
      <c r="H7" s="216"/>
    </row>
    <row r="8" spans="1:14" ht="18.600000000000001" customHeight="1" x14ac:dyDescent="0.6">
      <c r="A8" s="66"/>
      <c r="B8" s="2">
        <v>2566</v>
      </c>
      <c r="C8" s="2"/>
      <c r="D8" s="2">
        <v>2565</v>
      </c>
      <c r="E8" s="2"/>
      <c r="F8" s="2">
        <v>2566</v>
      </c>
      <c r="G8" s="2"/>
      <c r="H8" s="2">
        <v>2565</v>
      </c>
    </row>
    <row r="9" spans="1:14" ht="17.399999999999999" customHeight="1" x14ac:dyDescent="0.6">
      <c r="A9" s="66"/>
      <c r="B9" s="213" t="s">
        <v>43</v>
      </c>
      <c r="C9" s="213"/>
      <c r="D9" s="213"/>
      <c r="E9" s="213"/>
      <c r="F9" s="213"/>
      <c r="G9" s="213"/>
      <c r="H9" s="213"/>
    </row>
    <row r="10" spans="1:14" ht="21.75" customHeight="1" x14ac:dyDescent="0.6">
      <c r="A10" s="67" t="s">
        <v>13</v>
      </c>
      <c r="B10" s="121"/>
      <c r="C10" s="5"/>
      <c r="D10" s="5"/>
      <c r="E10" s="5"/>
      <c r="F10" s="5"/>
      <c r="G10" s="5"/>
      <c r="H10" s="5"/>
    </row>
    <row r="11" spans="1:14" ht="21.75" customHeight="1" x14ac:dyDescent="0.55000000000000004">
      <c r="A11" s="59" t="s">
        <v>165</v>
      </c>
      <c r="B11" s="62">
        <f>'FS 3-8'!D163</f>
        <v>951588</v>
      </c>
      <c r="C11" s="90">
        <v>0</v>
      </c>
      <c r="D11" s="81">
        <v>2217936</v>
      </c>
      <c r="E11" s="62"/>
      <c r="F11" s="62">
        <f>'FS 3-8'!H163</f>
        <v>-62755</v>
      </c>
      <c r="G11" s="62"/>
      <c r="H11" s="62">
        <v>288053</v>
      </c>
      <c r="L11" s="69"/>
      <c r="N11" s="69"/>
    </row>
    <row r="12" spans="1:14" ht="21.75" customHeight="1" x14ac:dyDescent="0.55000000000000004">
      <c r="A12" s="68" t="s">
        <v>176</v>
      </c>
      <c r="B12" s="81"/>
      <c r="C12" s="90"/>
      <c r="D12" s="81"/>
      <c r="E12" s="62"/>
      <c r="F12" s="62"/>
      <c r="G12" s="62"/>
      <c r="H12" s="62"/>
      <c r="L12" s="69"/>
      <c r="N12" s="69"/>
    </row>
    <row r="13" spans="1:14" ht="21.75" customHeight="1" x14ac:dyDescent="0.55000000000000004">
      <c r="A13" s="59" t="s">
        <v>140</v>
      </c>
      <c r="B13" s="81">
        <v>-74603</v>
      </c>
      <c r="C13" s="90"/>
      <c r="D13" s="81">
        <v>23523</v>
      </c>
      <c r="E13" s="62"/>
      <c r="F13" s="62">
        <v>-74603</v>
      </c>
      <c r="G13" s="62"/>
      <c r="H13" s="62">
        <v>23523</v>
      </c>
      <c r="L13" s="69"/>
      <c r="N13" s="69"/>
    </row>
    <row r="14" spans="1:14" ht="21.75" customHeight="1" x14ac:dyDescent="0.55000000000000004">
      <c r="A14" s="59" t="s">
        <v>62</v>
      </c>
      <c r="B14" s="81">
        <v>404</v>
      </c>
      <c r="C14" s="90"/>
      <c r="D14" s="81">
        <v>320</v>
      </c>
      <c r="E14" s="62"/>
      <c r="F14" s="62">
        <v>404</v>
      </c>
      <c r="G14" s="62"/>
      <c r="H14" s="62">
        <v>320</v>
      </c>
      <c r="L14" s="69"/>
      <c r="N14" s="69"/>
    </row>
    <row r="15" spans="1:14" ht="21.75" customHeight="1" x14ac:dyDescent="0.55000000000000004">
      <c r="A15" s="59" t="s">
        <v>37</v>
      </c>
      <c r="B15" s="81">
        <v>187277</v>
      </c>
      <c r="C15" s="90"/>
      <c r="D15" s="81">
        <v>186753</v>
      </c>
      <c r="E15" s="62"/>
      <c r="F15" s="62">
        <v>187277</v>
      </c>
      <c r="G15" s="62"/>
      <c r="H15" s="62">
        <v>186753</v>
      </c>
      <c r="L15" s="69"/>
      <c r="N15" s="69"/>
    </row>
    <row r="16" spans="1:14" ht="21.75" customHeight="1" x14ac:dyDescent="0.55000000000000004">
      <c r="A16" s="59" t="s">
        <v>100</v>
      </c>
      <c r="B16" s="81">
        <v>-1145349</v>
      </c>
      <c r="C16" s="90"/>
      <c r="D16" s="81">
        <v>-2079010</v>
      </c>
      <c r="E16" s="62"/>
      <c r="F16" s="62">
        <v>0</v>
      </c>
      <c r="G16" s="62"/>
      <c r="H16" s="62">
        <v>0</v>
      </c>
      <c r="L16" s="69"/>
      <c r="N16" s="69"/>
    </row>
    <row r="17" spans="1:14" ht="21.75" customHeight="1" x14ac:dyDescent="0.55000000000000004">
      <c r="A17" s="59" t="s">
        <v>103</v>
      </c>
      <c r="B17" s="81">
        <v>44539</v>
      </c>
      <c r="C17" s="90"/>
      <c r="D17" s="81">
        <v>-36004</v>
      </c>
      <c r="E17" s="62"/>
      <c r="F17" s="62">
        <v>44539</v>
      </c>
      <c r="G17" s="62"/>
      <c r="H17" s="62">
        <v>-36004</v>
      </c>
      <c r="L17" s="69"/>
      <c r="N17" s="69"/>
    </row>
    <row r="18" spans="1:14" ht="21.75" customHeight="1" x14ac:dyDescent="0.55000000000000004">
      <c r="A18" s="59" t="s">
        <v>170</v>
      </c>
      <c r="B18" s="81">
        <v>-60344</v>
      </c>
      <c r="C18" s="90"/>
      <c r="D18" s="81">
        <v>-46660</v>
      </c>
      <c r="E18" s="62"/>
      <c r="F18" s="62">
        <v>-60344</v>
      </c>
      <c r="G18" s="62"/>
      <c r="H18" s="62">
        <v>-46660</v>
      </c>
      <c r="L18" s="69"/>
      <c r="N18" s="69"/>
    </row>
    <row r="19" spans="1:14" ht="21.75" customHeight="1" x14ac:dyDescent="0.55000000000000004">
      <c r="A19" s="89" t="s">
        <v>85</v>
      </c>
      <c r="B19" s="81">
        <v>9520</v>
      </c>
      <c r="C19" s="90"/>
      <c r="D19" s="81">
        <v>8400</v>
      </c>
      <c r="E19" s="62">
        <v>9520</v>
      </c>
      <c r="F19" s="62">
        <v>9520</v>
      </c>
      <c r="G19" s="62"/>
      <c r="H19" s="62">
        <v>8400</v>
      </c>
      <c r="L19" s="69"/>
      <c r="N19" s="69"/>
    </row>
    <row r="20" spans="1:14" ht="21.75" customHeight="1" x14ac:dyDescent="0.55000000000000004">
      <c r="A20" s="89" t="s">
        <v>175</v>
      </c>
      <c r="B20" s="81">
        <v>17900</v>
      </c>
      <c r="C20" s="90"/>
      <c r="D20" s="81">
        <v>0</v>
      </c>
      <c r="E20" s="62"/>
      <c r="F20" s="62">
        <v>17900</v>
      </c>
      <c r="G20" s="62"/>
      <c r="H20" s="62">
        <v>0</v>
      </c>
      <c r="L20" s="69"/>
      <c r="N20" s="69"/>
    </row>
    <row r="21" spans="1:14" ht="21.75" customHeight="1" x14ac:dyDescent="0.55000000000000004">
      <c r="A21" s="59" t="s">
        <v>53</v>
      </c>
      <c r="B21" s="81">
        <v>-24530</v>
      </c>
      <c r="C21" s="90"/>
      <c r="D21" s="81">
        <v>-24055</v>
      </c>
      <c r="E21" s="62"/>
      <c r="F21" s="62">
        <v>-155536</v>
      </c>
      <c r="G21" s="62"/>
      <c r="H21" s="62">
        <v>-173182</v>
      </c>
      <c r="L21" s="69"/>
      <c r="N21" s="69"/>
    </row>
    <row r="22" spans="1:14" ht="21.75" customHeight="1" x14ac:dyDescent="0.55000000000000004">
      <c r="A22" s="59" t="s">
        <v>161</v>
      </c>
      <c r="B22" s="81">
        <v>-611</v>
      </c>
      <c r="C22" s="90"/>
      <c r="D22" s="81">
        <v>0</v>
      </c>
      <c r="E22" s="62"/>
      <c r="F22" s="62">
        <v>-611</v>
      </c>
      <c r="G22" s="62"/>
      <c r="H22" s="62">
        <v>0</v>
      </c>
      <c r="L22" s="69"/>
      <c r="N22" s="69"/>
    </row>
    <row r="23" spans="1:14" ht="21.75" customHeight="1" x14ac:dyDescent="0.55000000000000004">
      <c r="A23" s="59" t="s">
        <v>22</v>
      </c>
      <c r="B23" s="40">
        <v>-2542</v>
      </c>
      <c r="C23" s="90"/>
      <c r="D23" s="40">
        <v>-952</v>
      </c>
      <c r="E23" s="62"/>
      <c r="F23" s="91">
        <v>-2542</v>
      </c>
      <c r="G23" s="62"/>
      <c r="H23" s="91">
        <v>-952</v>
      </c>
      <c r="L23" s="69"/>
      <c r="N23" s="69"/>
    </row>
    <row r="24" spans="1:14" ht="21.75" customHeight="1" x14ac:dyDescent="0.55000000000000004">
      <c r="A24" s="59"/>
      <c r="B24" s="81">
        <f>SUM(B11:B23)</f>
        <v>-96751</v>
      </c>
      <c r="C24" s="90"/>
      <c r="D24" s="81">
        <v>250251</v>
      </c>
      <c r="E24" s="90"/>
      <c r="F24" s="81">
        <f>SUM(F11:F23)</f>
        <v>-96751</v>
      </c>
      <c r="G24" s="90"/>
      <c r="H24" s="81">
        <v>250251</v>
      </c>
      <c r="L24" s="69"/>
      <c r="N24" s="69"/>
    </row>
    <row r="25" spans="1:14" ht="21.75" customHeight="1" x14ac:dyDescent="0.55000000000000004">
      <c r="A25" s="68" t="s">
        <v>21</v>
      </c>
      <c r="B25" s="81"/>
      <c r="C25" s="90"/>
      <c r="D25" s="81"/>
      <c r="E25" s="90"/>
      <c r="F25" s="81"/>
      <c r="G25" s="90"/>
      <c r="H25" s="81"/>
      <c r="L25" s="69"/>
      <c r="N25" s="69"/>
    </row>
    <row r="26" spans="1:14" ht="21.75" customHeight="1" x14ac:dyDescent="0.55000000000000004">
      <c r="A26" s="89" t="s">
        <v>44</v>
      </c>
      <c r="B26" s="81">
        <v>50759</v>
      </c>
      <c r="C26" s="90"/>
      <c r="D26" s="81">
        <v>96340</v>
      </c>
      <c r="E26" s="90"/>
      <c r="F26" s="81">
        <v>50759</v>
      </c>
      <c r="G26" s="90"/>
      <c r="H26" s="81">
        <v>96340</v>
      </c>
      <c r="L26" s="69"/>
      <c r="N26" s="69"/>
    </row>
    <row r="27" spans="1:14" ht="21.75" customHeight="1" x14ac:dyDescent="0.55000000000000004">
      <c r="A27" s="89" t="s">
        <v>41</v>
      </c>
      <c r="B27" s="81">
        <v>114512</v>
      </c>
      <c r="C27" s="90"/>
      <c r="D27" s="81">
        <v>-106218</v>
      </c>
      <c r="E27" s="90"/>
      <c r="F27" s="81">
        <v>114512</v>
      </c>
      <c r="G27" s="90"/>
      <c r="H27" s="81">
        <v>-106218</v>
      </c>
      <c r="L27" s="69"/>
      <c r="N27" s="69"/>
    </row>
    <row r="28" spans="1:14" ht="21.75" customHeight="1" x14ac:dyDescent="0.55000000000000004">
      <c r="A28" s="89" t="s">
        <v>3</v>
      </c>
      <c r="B28" s="81">
        <v>20837</v>
      </c>
      <c r="C28" s="90"/>
      <c r="D28" s="81">
        <v>-14271</v>
      </c>
      <c r="E28" s="90"/>
      <c r="F28" s="81">
        <v>20837</v>
      </c>
      <c r="G28" s="90"/>
      <c r="H28" s="81">
        <v>-14271</v>
      </c>
      <c r="L28" s="69"/>
      <c r="N28" s="69"/>
    </row>
    <row r="29" spans="1:14" ht="21.75" customHeight="1" x14ac:dyDescent="0.55000000000000004">
      <c r="A29" s="89" t="s">
        <v>39</v>
      </c>
      <c r="B29" s="81">
        <v>61</v>
      </c>
      <c r="C29" s="90"/>
      <c r="D29" s="81">
        <v>105</v>
      </c>
      <c r="E29" s="90"/>
      <c r="F29" s="81">
        <v>61</v>
      </c>
      <c r="G29" s="90"/>
      <c r="H29" s="81">
        <v>105</v>
      </c>
      <c r="L29" s="69"/>
      <c r="N29" s="69"/>
    </row>
    <row r="30" spans="1:14" ht="21.75" customHeight="1" x14ac:dyDescent="0.55000000000000004">
      <c r="A30" s="89" t="s">
        <v>45</v>
      </c>
      <c r="B30" s="81">
        <v>718349</v>
      </c>
      <c r="C30" s="90"/>
      <c r="D30" s="81">
        <v>-571394</v>
      </c>
      <c r="E30" s="90"/>
      <c r="F30" s="81">
        <v>718349</v>
      </c>
      <c r="G30" s="90"/>
      <c r="H30" s="81">
        <v>-571394</v>
      </c>
      <c r="L30" s="69"/>
      <c r="N30" s="69"/>
    </row>
    <row r="31" spans="1:14" ht="21.75" customHeight="1" x14ac:dyDescent="0.55000000000000004">
      <c r="A31" s="89" t="s">
        <v>38</v>
      </c>
      <c r="B31" s="81">
        <v>-23313</v>
      </c>
      <c r="C31" s="90"/>
      <c r="D31" s="81">
        <v>10560</v>
      </c>
      <c r="E31" s="90"/>
      <c r="F31" s="81">
        <v>-23313</v>
      </c>
      <c r="G31" s="90"/>
      <c r="H31" s="81">
        <v>10560</v>
      </c>
      <c r="L31" s="69"/>
      <c r="N31" s="69"/>
    </row>
    <row r="32" spans="1:14" ht="21.75" customHeight="1" x14ac:dyDescent="0.55000000000000004">
      <c r="A32" s="89" t="s">
        <v>102</v>
      </c>
      <c r="B32" s="40">
        <v>-4053</v>
      </c>
      <c r="C32" s="90"/>
      <c r="D32" s="40">
        <v>-1697</v>
      </c>
      <c r="E32" s="90"/>
      <c r="F32" s="40">
        <v>-4053</v>
      </c>
      <c r="G32" s="90"/>
      <c r="H32" s="40">
        <v>-1697</v>
      </c>
      <c r="L32" s="69"/>
      <c r="N32" s="69"/>
    </row>
    <row r="33" spans="1:14" ht="21.75" customHeight="1" x14ac:dyDescent="0.55000000000000004">
      <c r="A33" s="89" t="s">
        <v>107</v>
      </c>
      <c r="B33" s="81">
        <f>SUM(B24:B32)</f>
        <v>780401</v>
      </c>
      <c r="C33" s="90"/>
      <c r="D33" s="81">
        <v>-336324</v>
      </c>
      <c r="E33" s="90"/>
      <c r="F33" s="81">
        <f>SUM(F24:F32)</f>
        <v>780401</v>
      </c>
      <c r="G33" s="90"/>
      <c r="H33" s="81">
        <v>-336324</v>
      </c>
      <c r="L33" s="69"/>
      <c r="N33" s="69"/>
    </row>
    <row r="34" spans="1:14" ht="21.75" customHeight="1" x14ac:dyDescent="0.55000000000000004">
      <c r="A34" s="89" t="s">
        <v>108</v>
      </c>
      <c r="B34" s="81">
        <v>0</v>
      </c>
      <c r="C34" s="90"/>
      <c r="D34" s="81">
        <v>-10722</v>
      </c>
      <c r="E34" s="90"/>
      <c r="F34" s="81">
        <v>0</v>
      </c>
      <c r="G34" s="90"/>
      <c r="H34" s="81">
        <v>-10722</v>
      </c>
      <c r="L34" s="69"/>
      <c r="N34" s="69"/>
    </row>
    <row r="35" spans="1:14" ht="21.75" customHeight="1" x14ac:dyDescent="0.6">
      <c r="A35" s="92" t="s">
        <v>84</v>
      </c>
      <c r="B35" s="26">
        <f>SUM(B33:B34)</f>
        <v>780401</v>
      </c>
      <c r="C35" s="90"/>
      <c r="D35" s="26">
        <v>-347046</v>
      </c>
      <c r="E35" s="90"/>
      <c r="F35" s="26">
        <f>SUM(F33:F34)</f>
        <v>780401</v>
      </c>
      <c r="G35" s="90"/>
      <c r="H35" s="26">
        <v>-347046</v>
      </c>
      <c r="L35" s="69"/>
      <c r="N35" s="69"/>
    </row>
    <row r="36" spans="1:14" ht="9" customHeight="1" x14ac:dyDescent="0.55000000000000004">
      <c r="A36" s="89"/>
      <c r="B36" s="121"/>
      <c r="C36" s="5"/>
      <c r="D36" s="5"/>
      <c r="E36" s="5"/>
      <c r="F36" s="5"/>
      <c r="G36" s="5"/>
      <c r="H36" s="5"/>
      <c r="L36" s="69"/>
      <c r="N36" s="69"/>
    </row>
    <row r="37" spans="1:14" ht="22.2" x14ac:dyDescent="0.6">
      <c r="A37" s="67" t="s">
        <v>14</v>
      </c>
      <c r="B37" s="38"/>
      <c r="C37" s="38"/>
      <c r="D37" s="38"/>
      <c r="E37" s="38"/>
      <c r="F37" s="38"/>
      <c r="G37" s="38"/>
      <c r="H37" s="38"/>
      <c r="L37" s="69"/>
      <c r="N37" s="69"/>
    </row>
    <row r="38" spans="1:14" ht="21.6" x14ac:dyDescent="0.55000000000000004">
      <c r="A38" s="74" t="s">
        <v>89</v>
      </c>
      <c r="B38" s="38">
        <v>453</v>
      </c>
      <c r="C38" s="38"/>
      <c r="D38" s="38">
        <v>248310</v>
      </c>
      <c r="E38" s="38"/>
      <c r="F38" s="94">
        <v>453</v>
      </c>
      <c r="G38" s="38"/>
      <c r="H38" s="38">
        <v>248310</v>
      </c>
      <c r="L38" s="69"/>
      <c r="N38" s="69"/>
    </row>
    <row r="39" spans="1:14" ht="21.6" x14ac:dyDescent="0.55000000000000004">
      <c r="A39" s="74" t="s">
        <v>109</v>
      </c>
      <c r="B39" s="38">
        <v>0</v>
      </c>
      <c r="C39" s="38"/>
      <c r="D39" s="38">
        <v>52105</v>
      </c>
      <c r="E39" s="38"/>
      <c r="F39" s="38">
        <v>0</v>
      </c>
      <c r="G39" s="38"/>
      <c r="H39" s="94">
        <v>52105</v>
      </c>
      <c r="L39" s="69"/>
      <c r="N39" s="69"/>
    </row>
    <row r="40" spans="1:14" ht="21.6" x14ac:dyDescent="0.55000000000000004">
      <c r="A40" s="74" t="s">
        <v>59</v>
      </c>
      <c r="B40" s="38">
        <v>998</v>
      </c>
      <c r="C40" s="38"/>
      <c r="D40" s="38">
        <v>510</v>
      </c>
      <c r="E40" s="38"/>
      <c r="F40" s="38">
        <v>998</v>
      </c>
      <c r="G40" s="38"/>
      <c r="H40" s="38">
        <v>510</v>
      </c>
      <c r="L40" s="69"/>
      <c r="N40" s="69"/>
    </row>
    <row r="41" spans="1:14" ht="21.6" x14ac:dyDescent="0.55000000000000004">
      <c r="A41" s="59" t="s">
        <v>58</v>
      </c>
      <c r="B41" s="38">
        <v>-42747</v>
      </c>
      <c r="C41" s="38"/>
      <c r="D41" s="38">
        <v>-83570</v>
      </c>
      <c r="E41" s="38"/>
      <c r="F41" s="38">
        <v>-42747</v>
      </c>
      <c r="G41" s="38"/>
      <c r="H41" s="38">
        <v>-83570</v>
      </c>
      <c r="L41" s="69"/>
      <c r="N41" s="69"/>
    </row>
    <row r="42" spans="1:14" ht="21.6" x14ac:dyDescent="0.55000000000000004">
      <c r="A42" s="59" t="s">
        <v>162</v>
      </c>
      <c r="B42" s="38">
        <v>-16</v>
      </c>
      <c r="C42" s="38"/>
      <c r="D42" s="38">
        <v>0</v>
      </c>
      <c r="E42" s="38"/>
      <c r="F42" s="38">
        <v>-16</v>
      </c>
      <c r="G42" s="38"/>
      <c r="H42" s="38">
        <v>0</v>
      </c>
      <c r="L42" s="69"/>
      <c r="N42" s="69"/>
    </row>
    <row r="43" spans="1:14" ht="21.6" x14ac:dyDescent="0.55000000000000004">
      <c r="A43" s="59" t="s">
        <v>53</v>
      </c>
      <c r="B43" s="38">
        <v>155536</v>
      </c>
      <c r="C43" s="1"/>
      <c r="D43" s="38">
        <v>173182</v>
      </c>
      <c r="E43" s="1"/>
      <c r="F43" s="45">
        <v>155536</v>
      </c>
      <c r="G43" s="1"/>
      <c r="H43" s="45">
        <v>173182</v>
      </c>
      <c r="L43" s="69"/>
      <c r="N43" s="69"/>
    </row>
    <row r="44" spans="1:14" ht="21.6" x14ac:dyDescent="0.55000000000000004">
      <c r="A44" s="59" t="s">
        <v>22</v>
      </c>
      <c r="B44" s="38">
        <v>2001</v>
      </c>
      <c r="C44" s="1"/>
      <c r="D44" s="38">
        <v>1624</v>
      </c>
      <c r="E44" s="1"/>
      <c r="F44" s="45">
        <v>2001</v>
      </c>
      <c r="G44" s="1"/>
      <c r="H44" s="45">
        <v>1624</v>
      </c>
      <c r="L44" s="69"/>
      <c r="N44" s="69"/>
    </row>
    <row r="45" spans="1:14" ht="22.2" x14ac:dyDescent="0.6">
      <c r="A45" s="58" t="s">
        <v>171</v>
      </c>
      <c r="B45" s="39">
        <f>SUM(B38:B44)</f>
        <v>116225</v>
      </c>
      <c r="C45" s="71"/>
      <c r="D45" s="39">
        <v>392161</v>
      </c>
      <c r="E45" s="71"/>
      <c r="F45" s="39">
        <f>SUM(F38:F44)</f>
        <v>116225</v>
      </c>
      <c r="G45" s="71"/>
      <c r="H45" s="39">
        <v>392161</v>
      </c>
      <c r="L45" s="69"/>
      <c r="N45" s="69"/>
    </row>
    <row r="46" spans="1:14" ht="16.8" customHeight="1" x14ac:dyDescent="0.55000000000000004">
      <c r="A46" s="59"/>
      <c r="B46" s="62"/>
      <c r="C46" s="1"/>
      <c r="D46" s="62"/>
      <c r="E46" s="1"/>
      <c r="F46" s="62"/>
      <c r="G46" s="1"/>
      <c r="H46" s="62"/>
      <c r="L46" s="69"/>
      <c r="N46" s="69"/>
    </row>
    <row r="47" spans="1:14" ht="13.5" customHeight="1" x14ac:dyDescent="0.55000000000000004">
      <c r="A47" s="59"/>
      <c r="B47" s="36"/>
      <c r="D47" s="36"/>
      <c r="F47" s="72"/>
      <c r="G47" s="1"/>
      <c r="H47" s="73"/>
      <c r="L47" s="69"/>
    </row>
    <row r="48" spans="1:14" ht="21.75" customHeight="1" x14ac:dyDescent="0.55000000000000004">
      <c r="A48" s="59"/>
      <c r="B48" s="36"/>
      <c r="D48" s="36"/>
      <c r="F48" s="81"/>
      <c r="G48" s="1"/>
      <c r="H48" s="73"/>
    </row>
    <row r="49" spans="1:8" ht="21.75" customHeight="1" x14ac:dyDescent="0.55000000000000004">
      <c r="A49" s="59"/>
      <c r="B49" s="36"/>
      <c r="D49" s="36"/>
      <c r="F49" s="34"/>
      <c r="G49" s="1"/>
      <c r="H49" s="73"/>
    </row>
    <row r="50" spans="1:8" ht="21.75" customHeight="1" x14ac:dyDescent="0.55000000000000004">
      <c r="A50" s="59"/>
      <c r="B50" s="36"/>
      <c r="D50" s="36"/>
      <c r="F50" s="34"/>
      <c r="G50" s="1"/>
      <c r="H50" s="73"/>
    </row>
    <row r="51" spans="1:8" ht="13.5" customHeight="1" x14ac:dyDescent="0.55000000000000004">
      <c r="A51" s="59"/>
      <c r="B51" s="36"/>
      <c r="D51" s="36"/>
      <c r="F51" s="34"/>
      <c r="G51" s="1"/>
      <c r="H51" s="73"/>
    </row>
    <row r="52" spans="1:8" ht="21.75" customHeight="1" x14ac:dyDescent="0.55000000000000004">
      <c r="A52" s="59"/>
      <c r="B52" s="36"/>
      <c r="D52" s="36"/>
      <c r="F52" s="34"/>
      <c r="G52" s="1"/>
      <c r="H52" s="73"/>
    </row>
    <row r="53" spans="1:8" ht="21.75" customHeight="1" x14ac:dyDescent="0.55000000000000004">
      <c r="A53" s="59"/>
      <c r="B53" s="36"/>
      <c r="D53" s="36"/>
      <c r="F53" s="34"/>
      <c r="G53" s="1"/>
      <c r="H53" s="73"/>
    </row>
    <row r="54" spans="1:8" ht="21.75" customHeight="1" x14ac:dyDescent="0.55000000000000004">
      <c r="A54" s="59"/>
      <c r="B54" s="34"/>
      <c r="D54" s="36"/>
      <c r="F54" s="36"/>
      <c r="H54" s="36"/>
    </row>
    <row r="85" spans="4:10" ht="21.75" customHeight="1" x14ac:dyDescent="0.55000000000000004">
      <c r="D85" s="61"/>
      <c r="E85" s="61"/>
      <c r="F85" s="61"/>
      <c r="G85" s="61"/>
      <c r="H85" s="61"/>
      <c r="I85" s="61"/>
      <c r="J85" s="61"/>
    </row>
    <row r="89" spans="4:10" ht="21.75" customHeight="1" x14ac:dyDescent="0.55000000000000004">
      <c r="D89" s="69"/>
      <c r="F89" s="69"/>
      <c r="H89" s="69"/>
      <c r="J89" s="69"/>
    </row>
    <row r="93" spans="4:10" ht="21.75" customHeight="1" x14ac:dyDescent="0.55000000000000004">
      <c r="F93" s="82"/>
      <c r="J93" s="82"/>
    </row>
  </sheetData>
  <mergeCells count="8">
    <mergeCell ref="B4:D4"/>
    <mergeCell ref="B9:H9"/>
    <mergeCell ref="B5:D5"/>
    <mergeCell ref="F5:H5"/>
    <mergeCell ref="B6:D6"/>
    <mergeCell ref="F6:H6"/>
    <mergeCell ref="B7:D7"/>
    <mergeCell ref="F7:H7"/>
  </mergeCells>
  <pageMargins left="1" right="1.2" top="0.48" bottom="0.5" header="0.5" footer="0.5"/>
  <pageSetup paperSize="9" scale="78" firstPageNumber="11" fitToWidth="0" fitToHeight="0" orientation="portrait" useFirstPageNumber="1" r:id="rId1"/>
  <headerFooter alignWithMargins="0">
    <oddFooter>&amp;L        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D14C-C80C-433B-895C-08976701BA38}">
  <dimension ref="A1:O19"/>
  <sheetViews>
    <sheetView view="pageBreakPreview" topLeftCell="A13" zoomScaleNormal="80" zoomScaleSheetLayoutView="100" workbookViewId="0">
      <selection activeCell="E28" sqref="E28"/>
    </sheetView>
  </sheetViews>
  <sheetFormatPr defaultColWidth="9.125" defaultRowHeight="21.75" customHeight="1" x14ac:dyDescent="0.55000000000000004"/>
  <cols>
    <col min="1" max="1" width="56.625" style="70" bestFit="1" customWidth="1"/>
    <col min="2" max="2" width="8.125" style="70" customWidth="1"/>
    <col min="3" max="3" width="13.375" style="63" customWidth="1"/>
    <col min="4" max="4" width="0.875" style="63" customWidth="1"/>
    <col min="5" max="5" width="13.625" style="63" customWidth="1"/>
    <col min="6" max="6" width="0.875" style="63" customWidth="1"/>
    <col min="7" max="7" width="13.375" style="63" customWidth="1"/>
    <col min="8" max="8" width="0.875" style="63" customWidth="1"/>
    <col min="9" max="9" width="13.375" style="63" customWidth="1"/>
    <col min="10" max="12" width="12.625" style="63" bestFit="1" customWidth="1"/>
    <col min="13" max="16384" width="9.125" style="63"/>
  </cols>
  <sheetData>
    <row r="1" spans="1:15" ht="21.75" customHeight="1" x14ac:dyDescent="0.6">
      <c r="A1" s="64" t="s">
        <v>50</v>
      </c>
      <c r="B1" s="64"/>
      <c r="D1" s="65"/>
      <c r="F1" s="65"/>
      <c r="G1" s="65"/>
      <c r="H1" s="65"/>
      <c r="I1" s="65"/>
    </row>
    <row r="2" spans="1:15" ht="21.75" customHeight="1" x14ac:dyDescent="0.6">
      <c r="A2" s="66" t="s">
        <v>35</v>
      </c>
      <c r="B2" s="66"/>
      <c r="D2" s="65"/>
      <c r="F2" s="65"/>
      <c r="G2" s="65"/>
      <c r="H2" s="65"/>
      <c r="I2" s="65"/>
    </row>
    <row r="3" spans="1:15" ht="9.6" customHeight="1" x14ac:dyDescent="0.6">
      <c r="A3" s="66"/>
      <c r="B3" s="66"/>
      <c r="D3" s="65"/>
      <c r="F3" s="65"/>
      <c r="G3" s="65"/>
      <c r="H3" s="65"/>
      <c r="I3" s="65"/>
    </row>
    <row r="4" spans="1:15" ht="22.8" customHeight="1" x14ac:dyDescent="0.6">
      <c r="A4" s="66"/>
      <c r="B4" s="66"/>
      <c r="C4" s="209" t="s">
        <v>65</v>
      </c>
      <c r="D4" s="209"/>
      <c r="E4" s="209"/>
      <c r="F4" s="65"/>
      <c r="G4" s="65"/>
      <c r="H4" s="65"/>
      <c r="I4" s="65"/>
    </row>
    <row r="5" spans="1:15" ht="20.55" customHeight="1" x14ac:dyDescent="0.6">
      <c r="A5" s="66"/>
      <c r="B5" s="66"/>
      <c r="C5" s="209" t="s">
        <v>64</v>
      </c>
      <c r="D5" s="209"/>
      <c r="E5" s="209"/>
      <c r="F5" s="195"/>
      <c r="G5" s="214" t="s">
        <v>23</v>
      </c>
      <c r="H5" s="214"/>
      <c r="I5" s="214"/>
    </row>
    <row r="6" spans="1:15" ht="23.4" customHeight="1" x14ac:dyDescent="0.6">
      <c r="A6" s="66"/>
      <c r="B6" s="66"/>
      <c r="C6" s="215" t="s">
        <v>94</v>
      </c>
      <c r="D6" s="215"/>
      <c r="E6" s="215"/>
      <c r="F6" s="195"/>
      <c r="G6" s="215" t="s">
        <v>94</v>
      </c>
      <c r="H6" s="215"/>
      <c r="I6" s="215"/>
    </row>
    <row r="7" spans="1:15" ht="20.55" customHeight="1" x14ac:dyDescent="0.6">
      <c r="A7" s="66"/>
      <c r="B7" s="66"/>
      <c r="C7" s="216" t="s">
        <v>95</v>
      </c>
      <c r="D7" s="216"/>
      <c r="E7" s="216"/>
      <c r="F7" s="195"/>
      <c r="G7" s="216" t="s">
        <v>95</v>
      </c>
      <c r="H7" s="216"/>
      <c r="I7" s="216"/>
    </row>
    <row r="8" spans="1:15" ht="18.600000000000001" customHeight="1" x14ac:dyDescent="0.6">
      <c r="A8" s="66"/>
      <c r="B8" s="194" t="s">
        <v>0</v>
      </c>
      <c r="C8" s="2">
        <v>2566</v>
      </c>
      <c r="D8" s="2"/>
      <c r="E8" s="2">
        <v>2565</v>
      </c>
      <c r="F8" s="2"/>
      <c r="G8" s="2">
        <v>2566</v>
      </c>
      <c r="H8" s="2"/>
      <c r="I8" s="2">
        <v>2565</v>
      </c>
    </row>
    <row r="9" spans="1:15" ht="17.399999999999999" customHeight="1" x14ac:dyDescent="0.6">
      <c r="A9" s="66"/>
      <c r="B9" s="66"/>
      <c r="C9" s="213" t="s">
        <v>43</v>
      </c>
      <c r="D9" s="213"/>
      <c r="E9" s="213"/>
      <c r="F9" s="213"/>
      <c r="G9" s="213"/>
      <c r="H9" s="213"/>
      <c r="I9" s="213"/>
    </row>
    <row r="10" spans="1:15" ht="22.2" x14ac:dyDescent="0.6">
      <c r="A10" s="67" t="s">
        <v>15</v>
      </c>
      <c r="B10" s="67"/>
      <c r="C10" s="38"/>
      <c r="D10" s="38"/>
      <c r="E10" s="38"/>
      <c r="F10" s="38"/>
      <c r="G10" s="38"/>
      <c r="H10" s="38"/>
      <c r="I10" s="38"/>
      <c r="M10" s="69"/>
      <c r="O10" s="69"/>
    </row>
    <row r="11" spans="1:15" ht="21.6" x14ac:dyDescent="0.55000000000000004">
      <c r="A11" s="74" t="s">
        <v>90</v>
      </c>
      <c r="B11" s="74"/>
      <c r="C11" s="38">
        <v>-150000</v>
      </c>
      <c r="D11" s="38"/>
      <c r="E11" s="38">
        <v>0</v>
      </c>
      <c r="F11" s="38"/>
      <c r="G11" s="38">
        <v>-150000</v>
      </c>
      <c r="H11" s="38"/>
      <c r="I11" s="38">
        <v>0</v>
      </c>
      <c r="M11" s="69"/>
      <c r="O11" s="69"/>
    </row>
    <row r="12" spans="1:15" ht="21.6" x14ac:dyDescent="0.55000000000000004">
      <c r="A12" s="89" t="s">
        <v>96</v>
      </c>
      <c r="B12" s="194">
        <v>9</v>
      </c>
      <c r="C12" s="38">
        <v>-10080</v>
      </c>
      <c r="D12" s="1"/>
      <c r="E12" s="38">
        <v>-112893</v>
      </c>
      <c r="F12" s="57"/>
      <c r="G12" s="38">
        <v>-10080</v>
      </c>
      <c r="H12" s="57"/>
      <c r="I12" s="38">
        <v>-112893</v>
      </c>
      <c r="M12" s="69"/>
      <c r="O12" s="69"/>
    </row>
    <row r="13" spans="1:15" ht="21.6" x14ac:dyDescent="0.55000000000000004">
      <c r="A13" s="89" t="s">
        <v>86</v>
      </c>
      <c r="B13" s="89"/>
      <c r="C13" s="38">
        <v>-404</v>
      </c>
      <c r="D13" s="38"/>
      <c r="E13" s="38">
        <v>-320</v>
      </c>
      <c r="F13" s="38"/>
      <c r="G13" s="38">
        <v>-404</v>
      </c>
      <c r="H13" s="38"/>
      <c r="I13" s="38">
        <v>-320</v>
      </c>
      <c r="M13" s="69"/>
      <c r="O13" s="69"/>
    </row>
    <row r="14" spans="1:15" ht="22.2" x14ac:dyDescent="0.6">
      <c r="A14" s="92" t="s">
        <v>111</v>
      </c>
      <c r="B14" s="92"/>
      <c r="C14" s="39">
        <f>SUM(C11:C13)</f>
        <v>-160484</v>
      </c>
      <c r="D14" s="71"/>
      <c r="E14" s="39">
        <f>SUM(E11:E13)</f>
        <v>-113213</v>
      </c>
      <c r="F14" s="71"/>
      <c r="G14" s="39">
        <f>SUM(G11:G13)</f>
        <v>-160484</v>
      </c>
      <c r="H14" s="71"/>
      <c r="I14" s="39">
        <f>SUM(I11:I13)</f>
        <v>-113213</v>
      </c>
      <c r="M14" s="69"/>
      <c r="O14" s="69"/>
    </row>
    <row r="15" spans="1:15" ht="22.2" x14ac:dyDescent="0.6">
      <c r="A15" s="58"/>
      <c r="B15" s="58"/>
      <c r="C15" s="71"/>
      <c r="D15" s="71"/>
      <c r="E15" s="71"/>
      <c r="F15" s="71"/>
      <c r="G15" s="71"/>
      <c r="H15" s="71"/>
      <c r="I15" s="71"/>
      <c r="M15" s="69"/>
      <c r="O15" s="69"/>
    </row>
    <row r="16" spans="1:15" ht="22.2" x14ac:dyDescent="0.6">
      <c r="A16" s="92" t="s">
        <v>87</v>
      </c>
      <c r="B16" s="92"/>
      <c r="C16" s="71">
        <f>SUM('CF-11'!B35,'CF-11'!B45,'CF-12'!C14)</f>
        <v>736142</v>
      </c>
      <c r="D16" s="71" t="e">
        <v>#REF!</v>
      </c>
      <c r="E16" s="71">
        <f>SUM('CF-11'!D35,'CF-11'!D45,'CF-12'!E14)</f>
        <v>-68098</v>
      </c>
      <c r="F16" s="71"/>
      <c r="G16" s="71">
        <f>SUM('CF-11'!F35,'CF-11'!F45,'CF-12'!G14)</f>
        <v>736142</v>
      </c>
      <c r="H16" s="71" t="e">
        <v>#REF!</v>
      </c>
      <c r="I16" s="71">
        <f>SUM('CF-11'!H35,'CF-11'!H45,'CF-12'!I14)</f>
        <v>-68098</v>
      </c>
      <c r="M16" s="69"/>
      <c r="O16" s="69"/>
    </row>
    <row r="17" spans="1:15" ht="21.6" x14ac:dyDescent="0.55000000000000004">
      <c r="A17" s="89" t="s">
        <v>88</v>
      </c>
      <c r="B17" s="89"/>
      <c r="C17" s="41">
        <v>209934</v>
      </c>
      <c r="D17" s="38"/>
      <c r="E17" s="41">
        <v>295043</v>
      </c>
      <c r="F17" s="38"/>
      <c r="G17" s="41">
        <v>209934</v>
      </c>
      <c r="H17" s="38"/>
      <c r="I17" s="41">
        <v>295043</v>
      </c>
      <c r="M17" s="69"/>
      <c r="O17" s="69"/>
    </row>
    <row r="18" spans="1:15" ht="22.8" thickBot="1" x14ac:dyDescent="0.65">
      <c r="A18" s="92" t="s">
        <v>97</v>
      </c>
      <c r="B18" s="92"/>
      <c r="C18" s="42">
        <f>SUM(C16:C17)</f>
        <v>946076</v>
      </c>
      <c r="D18" s="71"/>
      <c r="E18" s="42">
        <f>SUM(E16:E17)</f>
        <v>226945</v>
      </c>
      <c r="F18" s="71"/>
      <c r="G18" s="42">
        <f>SUM(G16:G17)</f>
        <v>946076</v>
      </c>
      <c r="H18" s="71"/>
      <c r="I18" s="42">
        <f>SUM(I16:I17)</f>
        <v>226945</v>
      </c>
      <c r="M18" s="69"/>
      <c r="O18" s="69"/>
    </row>
    <row r="19" spans="1:15" ht="13.5" customHeight="1" thickTop="1" x14ac:dyDescent="0.55000000000000004">
      <c r="A19" s="59"/>
      <c r="B19" s="59"/>
      <c r="C19" s="36"/>
      <c r="E19" s="36"/>
      <c r="G19" s="72"/>
      <c r="H19" s="1"/>
      <c r="I19" s="73"/>
      <c r="M19" s="69"/>
    </row>
  </sheetData>
  <mergeCells count="8">
    <mergeCell ref="C9:I9"/>
    <mergeCell ref="C4:E4"/>
    <mergeCell ref="C5:E5"/>
    <mergeCell ref="G5:I5"/>
    <mergeCell ref="C6:E6"/>
    <mergeCell ref="G6:I6"/>
    <mergeCell ref="C7:E7"/>
    <mergeCell ref="G7:I7"/>
  </mergeCells>
  <pageMargins left="0.8" right="0.75" top="0.48" bottom="0.5" header="0.5" footer="0.5"/>
  <pageSetup paperSize="9" scale="78" firstPageNumber="12" fitToWidth="0" fitToHeight="0" orientation="portrait" useFirstPageNumber="1" r:id="rId1"/>
  <headerFooter alignWithMargins="0">
    <oddFooter>&amp;L          หมายเหตุประกอบงบการเงินเป็นส่วนหนึ่งของงบการเงินระหว่างกาลนี้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FS 3-8</vt:lpstr>
      <vt:lpstr>งบเปลี่ยนแปลง-9</vt:lpstr>
      <vt:lpstr>งบเปลี่ยนแปลง-10</vt:lpstr>
      <vt:lpstr>CF-11</vt:lpstr>
      <vt:lpstr>CF-12</vt:lpstr>
      <vt:lpstr>'CF-11'!Print_Area</vt:lpstr>
      <vt:lpstr>'CF-12'!Print_Area</vt:lpstr>
      <vt:lpstr>'FS 3-8'!Print_Area</vt:lpstr>
      <vt:lpstr>'งบเปลี่ยนแปลง-10'!Print_Area</vt:lpstr>
      <vt:lpstr>'งบเปลี่ยนแปลง-9'!Print_Area</vt:lpstr>
      <vt:lpstr>'CF-11'!Print_Titles</vt:lpstr>
      <vt:lpstr>'CF-12'!Print_Titles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nurapeevachareewan</dc:creator>
  <cp:lastModifiedBy>Ravipa, Sivasiriyangkool</cp:lastModifiedBy>
  <cp:lastPrinted>2023-11-14T07:28:34Z</cp:lastPrinted>
  <dcterms:created xsi:type="dcterms:W3CDTF">2005-02-20T11:46:17Z</dcterms:created>
  <dcterms:modified xsi:type="dcterms:W3CDTF">2023-11-14T07:31:33Z</dcterms:modified>
</cp:coreProperties>
</file>